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35" windowHeight="8130" tabRatio="773"/>
  </bookViews>
  <sheets>
    <sheet name="PAA-1 2000" sheetId="1" r:id="rId1"/>
    <sheet name="PAA-1 3000" sheetId="4" r:id="rId2"/>
    <sheet name="PAA-1 5000" sheetId="5" r:id="rId3"/>
    <sheet name="PAA2" sheetId="9" r:id="rId4"/>
    <sheet name="PAA3" sheetId="10" r:id="rId5"/>
    <sheet name="PAA5" sheetId="11" r:id="rId6"/>
    <sheet name="PAA-2" sheetId="2" r:id="rId7"/>
    <sheet name="PAA-3" sheetId="3" r:id="rId8"/>
    <sheet name="IP" sheetId="7" r:id="rId9"/>
  </sheets>
  <definedNames>
    <definedName name="_xlnm.Print_Titles" localSheetId="0">'PAA-1 2000'!$1:$9</definedName>
    <definedName name="_xlnm.Print_Titles" localSheetId="1">'PAA-1 3000'!$1:$9</definedName>
    <definedName name="_xlnm.Print_Titles" localSheetId="2">'PAA-1 5000'!$1:$9</definedName>
    <definedName name="_xlnm.Print_Titles" localSheetId="3">'PAA2'!$1:$9</definedName>
    <definedName name="_xlnm.Print_Titles" localSheetId="4">'PAA3'!$1:$9</definedName>
  </definedNames>
  <calcPr calcId="125725"/>
</workbook>
</file>

<file path=xl/calcChain.xml><?xml version="1.0" encoding="utf-8"?>
<calcChain xmlns="http://schemas.openxmlformats.org/spreadsheetml/2006/main">
  <c r="C129" i="9"/>
  <c r="P193" i="10"/>
  <c r="O193"/>
  <c r="N193"/>
  <c r="M193"/>
  <c r="L193"/>
  <c r="K193"/>
  <c r="J193"/>
  <c r="I193"/>
  <c r="H193"/>
  <c r="G193"/>
  <c r="F193"/>
  <c r="E193"/>
  <c r="D193"/>
  <c r="C193"/>
  <c r="P192"/>
  <c r="O192"/>
  <c r="N192"/>
  <c r="M192"/>
  <c r="L192"/>
  <c r="K192"/>
  <c r="J192"/>
  <c r="I192"/>
  <c r="H192"/>
  <c r="G192"/>
  <c r="F192"/>
  <c r="E192"/>
  <c r="D192"/>
  <c r="C192"/>
  <c r="P189"/>
  <c r="O189"/>
  <c r="N189"/>
  <c r="M189"/>
  <c r="L189"/>
  <c r="K189"/>
  <c r="J189"/>
  <c r="I189"/>
  <c r="H189"/>
  <c r="G189"/>
  <c r="F189"/>
  <c r="E189"/>
  <c r="D189"/>
  <c r="C189"/>
  <c r="P186"/>
  <c r="O186"/>
  <c r="N186"/>
  <c r="M186"/>
  <c r="L186"/>
  <c r="K186"/>
  <c r="J186"/>
  <c r="I186"/>
  <c r="H186"/>
  <c r="G186"/>
  <c r="F186"/>
  <c r="E186"/>
  <c r="D186"/>
  <c r="C186"/>
  <c r="P183"/>
  <c r="O183"/>
  <c r="N183"/>
  <c r="M183"/>
  <c r="L183"/>
  <c r="K183"/>
  <c r="J183"/>
  <c r="I183"/>
  <c r="H183"/>
  <c r="G183"/>
  <c r="F183"/>
  <c r="E183"/>
  <c r="D183"/>
  <c r="C183"/>
  <c r="P180"/>
  <c r="O180"/>
  <c r="N180"/>
  <c r="M180"/>
  <c r="L180"/>
  <c r="K180"/>
  <c r="J180"/>
  <c r="I180"/>
  <c r="H180"/>
  <c r="G180"/>
  <c r="F180"/>
  <c r="E180"/>
  <c r="D180"/>
  <c r="C180"/>
  <c r="P176"/>
  <c r="O176"/>
  <c r="N176"/>
  <c r="M176"/>
  <c r="L176"/>
  <c r="K176"/>
  <c r="J176"/>
  <c r="I176"/>
  <c r="H176"/>
  <c r="G176"/>
  <c r="F176"/>
  <c r="E176"/>
  <c r="D176"/>
  <c r="C176"/>
  <c r="P173"/>
  <c r="O173"/>
  <c r="N173"/>
  <c r="M173"/>
  <c r="L173"/>
  <c r="K173"/>
  <c r="J173"/>
  <c r="I173"/>
  <c r="H173"/>
  <c r="G173"/>
  <c r="F173"/>
  <c r="E173"/>
  <c r="D173"/>
  <c r="C173"/>
  <c r="P170"/>
  <c r="O170"/>
  <c r="N170"/>
  <c r="M170"/>
  <c r="L170"/>
  <c r="K170"/>
  <c r="J170"/>
  <c r="I170"/>
  <c r="H170"/>
  <c r="G170"/>
  <c r="F170"/>
  <c r="E170"/>
  <c r="D170"/>
  <c r="C170"/>
  <c r="P153"/>
  <c r="O153"/>
  <c r="N153"/>
  <c r="M153"/>
  <c r="L153"/>
  <c r="K153"/>
  <c r="J153"/>
  <c r="I153"/>
  <c r="H153"/>
  <c r="G153"/>
  <c r="F153"/>
  <c r="E153"/>
  <c r="D153"/>
  <c r="C153"/>
  <c r="P135"/>
  <c r="O135"/>
  <c r="N135"/>
  <c r="M135"/>
  <c r="L135"/>
  <c r="K135"/>
  <c r="J135"/>
  <c r="I135"/>
  <c r="H135"/>
  <c r="G135"/>
  <c r="F135"/>
  <c r="E135"/>
  <c r="D135"/>
  <c r="C135"/>
  <c r="P131"/>
  <c r="O131"/>
  <c r="N131"/>
  <c r="M131"/>
  <c r="L131"/>
  <c r="K131"/>
  <c r="J131"/>
  <c r="I131"/>
  <c r="H131"/>
  <c r="G131"/>
  <c r="F131"/>
  <c r="E131"/>
  <c r="D131"/>
  <c r="C131"/>
  <c r="P112"/>
  <c r="O112"/>
  <c r="N112"/>
  <c r="M112"/>
  <c r="L112"/>
  <c r="K112"/>
  <c r="J112"/>
  <c r="I112"/>
  <c r="H112"/>
  <c r="G112"/>
  <c r="F112"/>
  <c r="E112"/>
  <c r="D112"/>
  <c r="C112"/>
  <c r="P104"/>
  <c r="O104"/>
  <c r="N104"/>
  <c r="M104"/>
  <c r="L104"/>
  <c r="K104"/>
  <c r="J104"/>
  <c r="I104"/>
  <c r="H104"/>
  <c r="G104"/>
  <c r="F104"/>
  <c r="E104"/>
  <c r="D104"/>
  <c r="C104"/>
  <c r="P101"/>
  <c r="O101"/>
  <c r="N101"/>
  <c r="M101"/>
  <c r="L101"/>
  <c r="K101"/>
  <c r="J101"/>
  <c r="I101"/>
  <c r="H101"/>
  <c r="G101"/>
  <c r="F101"/>
  <c r="E101"/>
  <c r="D101"/>
  <c r="C101"/>
  <c r="P97"/>
  <c r="O97"/>
  <c r="N97"/>
  <c r="M97"/>
  <c r="L97"/>
  <c r="K97"/>
  <c r="J97"/>
  <c r="I97"/>
  <c r="H97"/>
  <c r="G97"/>
  <c r="F97"/>
  <c r="E97"/>
  <c r="D97"/>
  <c r="C97"/>
  <c r="P94"/>
  <c r="O94"/>
  <c r="N94"/>
  <c r="M94"/>
  <c r="L94"/>
  <c r="K94"/>
  <c r="J94"/>
  <c r="I94"/>
  <c r="H94"/>
  <c r="G94"/>
  <c r="F94"/>
  <c r="E94"/>
  <c r="D94"/>
  <c r="C94"/>
  <c r="P91"/>
  <c r="O91"/>
  <c r="N91"/>
  <c r="M91"/>
  <c r="L91"/>
  <c r="K91"/>
  <c r="J91"/>
  <c r="I91"/>
  <c r="H91"/>
  <c r="G91"/>
  <c r="F91"/>
  <c r="E91"/>
  <c r="D91"/>
  <c r="C91"/>
  <c r="P88"/>
  <c r="O88"/>
  <c r="N88"/>
  <c r="M88"/>
  <c r="L88"/>
  <c r="K88"/>
  <c r="J88"/>
  <c r="I88"/>
  <c r="H88"/>
  <c r="G88"/>
  <c r="F88"/>
  <c r="E88"/>
  <c r="D88"/>
  <c r="C88"/>
  <c r="P85"/>
  <c r="O85"/>
  <c r="N85"/>
  <c r="M85"/>
  <c r="L85"/>
  <c r="K85"/>
  <c r="J85"/>
  <c r="I85"/>
  <c r="H85"/>
  <c r="G85"/>
  <c r="F85"/>
  <c r="E85"/>
  <c r="D85"/>
  <c r="C85"/>
  <c r="P82"/>
  <c r="O82"/>
  <c r="N82"/>
  <c r="M82"/>
  <c r="L82"/>
  <c r="K82"/>
  <c r="J82"/>
  <c r="I82"/>
  <c r="H82"/>
  <c r="G82"/>
  <c r="F82"/>
  <c r="E82"/>
  <c r="D82"/>
  <c r="C82"/>
  <c r="P73"/>
  <c r="O73"/>
  <c r="N73"/>
  <c r="M73"/>
  <c r="L73"/>
  <c r="K73"/>
  <c r="J73"/>
  <c r="I73"/>
  <c r="H73"/>
  <c r="G73"/>
  <c r="F73"/>
  <c r="E73"/>
  <c r="D73"/>
  <c r="C73"/>
  <c r="P69"/>
  <c r="O69"/>
  <c r="N69"/>
  <c r="M69"/>
  <c r="L69"/>
  <c r="K69"/>
  <c r="J69"/>
  <c r="I69"/>
  <c r="H69"/>
  <c r="G69"/>
  <c r="F69"/>
  <c r="E69"/>
  <c r="D69"/>
  <c r="C69"/>
  <c r="P63"/>
  <c r="O63"/>
  <c r="N63"/>
  <c r="M63"/>
  <c r="L63"/>
  <c r="K63"/>
  <c r="J63"/>
  <c r="I63"/>
  <c r="H63"/>
  <c r="G63"/>
  <c r="F63"/>
  <c r="E63"/>
  <c r="D63"/>
  <c r="C63"/>
  <c r="P58"/>
  <c r="O58"/>
  <c r="N58"/>
  <c r="M58"/>
  <c r="L58"/>
  <c r="K58"/>
  <c r="J58"/>
  <c r="I58"/>
  <c r="H58"/>
  <c r="G58"/>
  <c r="F58"/>
  <c r="E58"/>
  <c r="D58"/>
  <c r="C58"/>
  <c r="P47"/>
  <c r="O47"/>
  <c r="N47"/>
  <c r="M47"/>
  <c r="L47"/>
  <c r="K47"/>
  <c r="J47"/>
  <c r="I47"/>
  <c r="H47"/>
  <c r="G47"/>
  <c r="F47"/>
  <c r="E47"/>
  <c r="D47"/>
  <c r="C47"/>
  <c r="P39"/>
  <c r="O39"/>
  <c r="N39"/>
  <c r="M39"/>
  <c r="L39"/>
  <c r="K39"/>
  <c r="J39"/>
  <c r="I39"/>
  <c r="H39"/>
  <c r="G39"/>
  <c r="F39"/>
  <c r="E39"/>
  <c r="D39"/>
  <c r="C39"/>
  <c r="P29"/>
  <c r="O29"/>
  <c r="N29"/>
  <c r="M29"/>
  <c r="L29"/>
  <c r="K29"/>
  <c r="J29"/>
  <c r="I29"/>
  <c r="H29"/>
  <c r="G29"/>
  <c r="F29"/>
  <c r="E29"/>
  <c r="D29"/>
  <c r="C29"/>
  <c r="P24"/>
  <c r="O24"/>
  <c r="N24"/>
  <c r="M24"/>
  <c r="L24"/>
  <c r="K24"/>
  <c r="J24"/>
  <c r="I24"/>
  <c r="H24"/>
  <c r="G24"/>
  <c r="F24"/>
  <c r="E24"/>
  <c r="D24"/>
  <c r="C24"/>
  <c r="P20"/>
  <c r="O20"/>
  <c r="N20"/>
  <c r="M20"/>
  <c r="L20"/>
  <c r="K20"/>
  <c r="J20"/>
  <c r="I20"/>
  <c r="H20"/>
  <c r="G20"/>
  <c r="F20"/>
  <c r="E20"/>
  <c r="D20"/>
  <c r="C20"/>
  <c r="P15"/>
  <c r="O15"/>
  <c r="N15"/>
  <c r="M15"/>
  <c r="L15"/>
  <c r="K15"/>
  <c r="J15"/>
  <c r="I15"/>
  <c r="H15"/>
  <c r="G15"/>
  <c r="F15"/>
  <c r="E15"/>
  <c r="D15"/>
  <c r="C15"/>
  <c r="D245" i="9"/>
  <c r="E245"/>
  <c r="F245"/>
  <c r="G245"/>
  <c r="H245"/>
  <c r="I245"/>
  <c r="J245"/>
  <c r="K245"/>
  <c r="L245"/>
  <c r="M245"/>
  <c r="N245"/>
  <c r="O245"/>
  <c r="P245"/>
  <c r="C245"/>
  <c r="D244"/>
  <c r="P244"/>
  <c r="O244"/>
  <c r="N244"/>
  <c r="M244"/>
  <c r="L244"/>
  <c r="K244"/>
  <c r="J244"/>
  <c r="I244"/>
  <c r="H244"/>
  <c r="G244"/>
  <c r="F244"/>
  <c r="E244"/>
  <c r="C244"/>
  <c r="P241"/>
  <c r="O241"/>
  <c r="N241"/>
  <c r="M241"/>
  <c r="L241"/>
  <c r="K241"/>
  <c r="J241"/>
  <c r="I241"/>
  <c r="H241"/>
  <c r="G241"/>
  <c r="F241"/>
  <c r="E241"/>
  <c r="D241"/>
  <c r="C241"/>
  <c r="P238"/>
  <c r="O238"/>
  <c r="N238"/>
  <c r="M238"/>
  <c r="L238"/>
  <c r="K238"/>
  <c r="J238"/>
  <c r="I238"/>
  <c r="H238"/>
  <c r="G238"/>
  <c r="F238"/>
  <c r="E238"/>
  <c r="D238"/>
  <c r="C238"/>
  <c r="P231"/>
  <c r="O231"/>
  <c r="N231"/>
  <c r="M231"/>
  <c r="L231"/>
  <c r="K231"/>
  <c r="J231"/>
  <c r="I231"/>
  <c r="H231"/>
  <c r="G231"/>
  <c r="F231"/>
  <c r="E231"/>
  <c r="D231"/>
  <c r="C231"/>
  <c r="P219"/>
  <c r="O219"/>
  <c r="N219"/>
  <c r="M219"/>
  <c r="L219"/>
  <c r="K219"/>
  <c r="J219"/>
  <c r="I219"/>
  <c r="H219"/>
  <c r="G219"/>
  <c r="F219"/>
  <c r="E219"/>
  <c r="D219"/>
  <c r="C219"/>
  <c r="P215"/>
  <c r="O215"/>
  <c r="N215"/>
  <c r="M215"/>
  <c r="L215"/>
  <c r="K215"/>
  <c r="J215"/>
  <c r="I215"/>
  <c r="H215"/>
  <c r="G215"/>
  <c r="F215"/>
  <c r="E215"/>
  <c r="D215"/>
  <c r="C215"/>
  <c r="P212"/>
  <c r="O212"/>
  <c r="N212"/>
  <c r="M212"/>
  <c r="L212"/>
  <c r="K212"/>
  <c r="J212"/>
  <c r="I212"/>
  <c r="H212"/>
  <c r="G212"/>
  <c r="F212"/>
  <c r="E212"/>
  <c r="D212"/>
  <c r="C212"/>
  <c r="P208"/>
  <c r="O208"/>
  <c r="N208"/>
  <c r="M208"/>
  <c r="L208"/>
  <c r="K208"/>
  <c r="J208"/>
  <c r="I208"/>
  <c r="H208"/>
  <c r="G208"/>
  <c r="F208"/>
  <c r="E208"/>
  <c r="D208"/>
  <c r="C208"/>
  <c r="P205"/>
  <c r="O205"/>
  <c r="N205"/>
  <c r="M205"/>
  <c r="L205"/>
  <c r="K205"/>
  <c r="J205"/>
  <c r="I205"/>
  <c r="H205"/>
  <c r="G205"/>
  <c r="F205"/>
  <c r="E205"/>
  <c r="D205"/>
  <c r="C205"/>
  <c r="P199"/>
  <c r="O199"/>
  <c r="N199"/>
  <c r="M199"/>
  <c r="L199"/>
  <c r="K199"/>
  <c r="J199"/>
  <c r="I199"/>
  <c r="H199"/>
  <c r="G199"/>
  <c r="F199"/>
  <c r="E199"/>
  <c r="D199"/>
  <c r="C199"/>
  <c r="P186"/>
  <c r="O186"/>
  <c r="N186"/>
  <c r="M186"/>
  <c r="L186"/>
  <c r="K186"/>
  <c r="J186"/>
  <c r="I186"/>
  <c r="H186"/>
  <c r="G186"/>
  <c r="F186"/>
  <c r="E186"/>
  <c r="D186"/>
  <c r="C186"/>
  <c r="P163"/>
  <c r="O163"/>
  <c r="N163"/>
  <c r="M163"/>
  <c r="L163"/>
  <c r="K163"/>
  <c r="J163"/>
  <c r="I163"/>
  <c r="H163"/>
  <c r="G163"/>
  <c r="F163"/>
  <c r="E163"/>
  <c r="D163"/>
  <c r="C163"/>
  <c r="P158"/>
  <c r="O158"/>
  <c r="N158"/>
  <c r="M158"/>
  <c r="L158"/>
  <c r="K158"/>
  <c r="J158"/>
  <c r="I158"/>
  <c r="H158"/>
  <c r="G158"/>
  <c r="F158"/>
  <c r="E158"/>
  <c r="D158"/>
  <c r="C158"/>
  <c r="P139"/>
  <c r="O139"/>
  <c r="N139"/>
  <c r="M139"/>
  <c r="L139"/>
  <c r="K139"/>
  <c r="J139"/>
  <c r="I139"/>
  <c r="H139"/>
  <c r="G139"/>
  <c r="F139"/>
  <c r="E139"/>
  <c r="D139"/>
  <c r="C139"/>
  <c r="P136"/>
  <c r="O136"/>
  <c r="N136"/>
  <c r="M136"/>
  <c r="L136"/>
  <c r="K136"/>
  <c r="J136"/>
  <c r="I136"/>
  <c r="H136"/>
  <c r="G136"/>
  <c r="F136"/>
  <c r="E136"/>
  <c r="D136"/>
  <c r="C136"/>
  <c r="P129"/>
  <c r="O129"/>
  <c r="N129"/>
  <c r="M129"/>
  <c r="L129"/>
  <c r="K129"/>
  <c r="J129"/>
  <c r="I129"/>
  <c r="H129"/>
  <c r="G129"/>
  <c r="F129"/>
  <c r="E129"/>
  <c r="D129"/>
  <c r="P113"/>
  <c r="O113"/>
  <c r="N113"/>
  <c r="M113"/>
  <c r="L113"/>
  <c r="K113"/>
  <c r="J113"/>
  <c r="I113"/>
  <c r="H113"/>
  <c r="G113"/>
  <c r="F113"/>
  <c r="E113"/>
  <c r="D113"/>
  <c r="C113"/>
  <c r="Q72" i="7"/>
  <c r="C67"/>
  <c r="C66"/>
  <c r="C63"/>
  <c r="Q24"/>
  <c r="Q15"/>
  <c r="T35" i="1"/>
  <c r="X35"/>
  <c r="Q12"/>
  <c r="Q13"/>
  <c r="D12" i="9"/>
  <c r="O144" i="10"/>
  <c r="N144"/>
  <c r="M144"/>
  <c r="L144"/>
  <c r="K144"/>
  <c r="J144"/>
  <c r="I144"/>
  <c r="H144"/>
  <c r="G144"/>
  <c r="F144"/>
  <c r="E144"/>
  <c r="D144"/>
  <c r="O143"/>
  <c r="N143"/>
  <c r="M143"/>
  <c r="L143"/>
  <c r="K143"/>
  <c r="J143"/>
  <c r="I143"/>
  <c r="H143"/>
  <c r="G143"/>
  <c r="F143"/>
  <c r="E143"/>
  <c r="D143"/>
  <c r="O142"/>
  <c r="N142"/>
  <c r="M142"/>
  <c r="L142"/>
  <c r="K142"/>
  <c r="J142"/>
  <c r="I142"/>
  <c r="H142"/>
  <c r="G142"/>
  <c r="F142"/>
  <c r="E142"/>
  <c r="D142"/>
  <c r="O141"/>
  <c r="N141"/>
  <c r="M141"/>
  <c r="L141"/>
  <c r="K141"/>
  <c r="J141"/>
  <c r="I141"/>
  <c r="H141"/>
  <c r="G141"/>
  <c r="F141"/>
  <c r="E141"/>
  <c r="D141"/>
  <c r="O175"/>
  <c r="N175"/>
  <c r="M175"/>
  <c r="L175"/>
  <c r="K175"/>
  <c r="J175"/>
  <c r="I175"/>
  <c r="H175"/>
  <c r="G175"/>
  <c r="F175"/>
  <c r="E175"/>
  <c r="D175"/>
  <c r="O178"/>
  <c r="N178"/>
  <c r="M178"/>
  <c r="L178"/>
  <c r="K178"/>
  <c r="J178"/>
  <c r="I178"/>
  <c r="H178"/>
  <c r="G178"/>
  <c r="F178"/>
  <c r="E178"/>
  <c r="D178"/>
  <c r="O179"/>
  <c r="N179"/>
  <c r="M179"/>
  <c r="L179"/>
  <c r="K179"/>
  <c r="J179"/>
  <c r="I179"/>
  <c r="H179"/>
  <c r="G179"/>
  <c r="F179"/>
  <c r="E179"/>
  <c r="D179"/>
  <c r="O182"/>
  <c r="N182"/>
  <c r="M182"/>
  <c r="L182"/>
  <c r="K182"/>
  <c r="J182"/>
  <c r="I182"/>
  <c r="H182"/>
  <c r="G182"/>
  <c r="F182"/>
  <c r="E182"/>
  <c r="D182"/>
  <c r="O185"/>
  <c r="N185"/>
  <c r="M185"/>
  <c r="L185"/>
  <c r="K185"/>
  <c r="J185"/>
  <c r="I185"/>
  <c r="H185"/>
  <c r="G185"/>
  <c r="F185"/>
  <c r="E185"/>
  <c r="D185"/>
  <c r="O191"/>
  <c r="N191"/>
  <c r="M191"/>
  <c r="L191"/>
  <c r="K191"/>
  <c r="J191"/>
  <c r="I191"/>
  <c r="H191"/>
  <c r="G191"/>
  <c r="F191"/>
  <c r="E191"/>
  <c r="D191"/>
  <c r="O188"/>
  <c r="N188"/>
  <c r="M188"/>
  <c r="L188"/>
  <c r="K188"/>
  <c r="J188"/>
  <c r="I188"/>
  <c r="H188"/>
  <c r="G188"/>
  <c r="F188"/>
  <c r="E188"/>
  <c r="D188"/>
  <c r="O99"/>
  <c r="N99"/>
  <c r="M99"/>
  <c r="L99"/>
  <c r="K99"/>
  <c r="J99"/>
  <c r="I99"/>
  <c r="H99"/>
  <c r="G99"/>
  <c r="F99"/>
  <c r="E99"/>
  <c r="D99"/>
  <c r="O100"/>
  <c r="N100"/>
  <c r="M100"/>
  <c r="L100"/>
  <c r="K100"/>
  <c r="J100"/>
  <c r="I100"/>
  <c r="H100"/>
  <c r="G100"/>
  <c r="F100"/>
  <c r="E100"/>
  <c r="D100"/>
  <c r="O102"/>
  <c r="N102"/>
  <c r="M102"/>
  <c r="L102"/>
  <c r="K102"/>
  <c r="J102"/>
  <c r="I102"/>
  <c r="H102"/>
  <c r="G102"/>
  <c r="F102"/>
  <c r="E102"/>
  <c r="D102"/>
  <c r="O103"/>
  <c r="N103"/>
  <c r="M103"/>
  <c r="L103"/>
  <c r="K103"/>
  <c r="J103"/>
  <c r="I103"/>
  <c r="H103"/>
  <c r="G103"/>
  <c r="F103"/>
  <c r="E103"/>
  <c r="D103"/>
  <c r="O105"/>
  <c r="N105"/>
  <c r="M105"/>
  <c r="L105"/>
  <c r="K105"/>
  <c r="J105"/>
  <c r="I105"/>
  <c r="H105"/>
  <c r="G105"/>
  <c r="F105"/>
  <c r="E105"/>
  <c r="D105"/>
  <c r="O106"/>
  <c r="N106"/>
  <c r="M106"/>
  <c r="L106"/>
  <c r="K106"/>
  <c r="J106"/>
  <c r="I106"/>
  <c r="H106"/>
  <c r="G106"/>
  <c r="F106"/>
  <c r="E106"/>
  <c r="D106"/>
  <c r="O107"/>
  <c r="N107"/>
  <c r="M107"/>
  <c r="L107"/>
  <c r="K107"/>
  <c r="J107"/>
  <c r="I107"/>
  <c r="H107"/>
  <c r="G107"/>
  <c r="F107"/>
  <c r="E107"/>
  <c r="D107"/>
  <c r="O108"/>
  <c r="N108"/>
  <c r="M108"/>
  <c r="L108"/>
  <c r="K108"/>
  <c r="J108"/>
  <c r="I108"/>
  <c r="H108"/>
  <c r="G108"/>
  <c r="F108"/>
  <c r="E108"/>
  <c r="D108"/>
  <c r="O109"/>
  <c r="N109"/>
  <c r="M109"/>
  <c r="L109"/>
  <c r="K109"/>
  <c r="J109"/>
  <c r="I109"/>
  <c r="H109"/>
  <c r="G109"/>
  <c r="F109"/>
  <c r="E109"/>
  <c r="D109"/>
  <c r="O110"/>
  <c r="N110"/>
  <c r="M110"/>
  <c r="L110"/>
  <c r="K110"/>
  <c r="J110"/>
  <c r="I110"/>
  <c r="H110"/>
  <c r="G110"/>
  <c r="F110"/>
  <c r="E110"/>
  <c r="D110"/>
  <c r="O111"/>
  <c r="N111"/>
  <c r="M111"/>
  <c r="L111"/>
  <c r="K111"/>
  <c r="J111"/>
  <c r="I111"/>
  <c r="H111"/>
  <c r="G111"/>
  <c r="F111"/>
  <c r="E111"/>
  <c r="D111"/>
  <c r="O113"/>
  <c r="N113"/>
  <c r="M113"/>
  <c r="L113"/>
  <c r="K113"/>
  <c r="J113"/>
  <c r="I113"/>
  <c r="H113"/>
  <c r="G113"/>
  <c r="F113"/>
  <c r="E113"/>
  <c r="D113"/>
  <c r="O114"/>
  <c r="N114"/>
  <c r="M114"/>
  <c r="L114"/>
  <c r="K114"/>
  <c r="J114"/>
  <c r="I114"/>
  <c r="H114"/>
  <c r="G114"/>
  <c r="F114"/>
  <c r="E114"/>
  <c r="D114"/>
  <c r="O115"/>
  <c r="N115"/>
  <c r="M115"/>
  <c r="L115"/>
  <c r="K115"/>
  <c r="J115"/>
  <c r="I115"/>
  <c r="H115"/>
  <c r="G115"/>
  <c r="F115"/>
  <c r="E115"/>
  <c r="D115"/>
  <c r="O116"/>
  <c r="N116"/>
  <c r="M116"/>
  <c r="L116"/>
  <c r="K116"/>
  <c r="J116"/>
  <c r="I116"/>
  <c r="H116"/>
  <c r="G116"/>
  <c r="F116"/>
  <c r="E116"/>
  <c r="D116"/>
  <c r="O117"/>
  <c r="N117"/>
  <c r="M117"/>
  <c r="L117"/>
  <c r="K117"/>
  <c r="J117"/>
  <c r="I117"/>
  <c r="H117"/>
  <c r="G117"/>
  <c r="F117"/>
  <c r="E117"/>
  <c r="D117"/>
  <c r="O118"/>
  <c r="N118"/>
  <c r="M118"/>
  <c r="L118"/>
  <c r="K118"/>
  <c r="J118"/>
  <c r="I118"/>
  <c r="H118"/>
  <c r="G118"/>
  <c r="F118"/>
  <c r="E118"/>
  <c r="D118"/>
  <c r="O119"/>
  <c r="N119"/>
  <c r="M119"/>
  <c r="L119"/>
  <c r="K119"/>
  <c r="J119"/>
  <c r="I119"/>
  <c r="H119"/>
  <c r="G119"/>
  <c r="F119"/>
  <c r="E119"/>
  <c r="D119"/>
  <c r="O120"/>
  <c r="N120"/>
  <c r="M120"/>
  <c r="L120"/>
  <c r="K120"/>
  <c r="J120"/>
  <c r="I120"/>
  <c r="H120"/>
  <c r="G120"/>
  <c r="F120"/>
  <c r="E120"/>
  <c r="D120"/>
  <c r="O121"/>
  <c r="N121"/>
  <c r="M121"/>
  <c r="L121"/>
  <c r="K121"/>
  <c r="J121"/>
  <c r="I121"/>
  <c r="H121"/>
  <c r="G121"/>
  <c r="F121"/>
  <c r="E121"/>
  <c r="D121"/>
  <c r="O122"/>
  <c r="N122"/>
  <c r="M122"/>
  <c r="L122"/>
  <c r="K122"/>
  <c r="J122"/>
  <c r="I122"/>
  <c r="H122"/>
  <c r="G122"/>
  <c r="F122"/>
  <c r="E122"/>
  <c r="D122"/>
  <c r="O123"/>
  <c r="N123"/>
  <c r="M123"/>
  <c r="L123"/>
  <c r="K123"/>
  <c r="J123"/>
  <c r="I123"/>
  <c r="H123"/>
  <c r="G123"/>
  <c r="F123"/>
  <c r="E123"/>
  <c r="D123"/>
  <c r="O124"/>
  <c r="N124"/>
  <c r="M124"/>
  <c r="L124"/>
  <c r="K124"/>
  <c r="J124"/>
  <c r="I124"/>
  <c r="H124"/>
  <c r="G124"/>
  <c r="F124"/>
  <c r="E124"/>
  <c r="D124"/>
  <c r="O125"/>
  <c r="N125"/>
  <c r="M125"/>
  <c r="L125"/>
  <c r="K125"/>
  <c r="J125"/>
  <c r="I125"/>
  <c r="H125"/>
  <c r="G125"/>
  <c r="F125"/>
  <c r="E125"/>
  <c r="D125"/>
  <c r="O126"/>
  <c r="N126"/>
  <c r="M126"/>
  <c r="L126"/>
  <c r="K126"/>
  <c r="J126"/>
  <c r="I126"/>
  <c r="H126"/>
  <c r="G126"/>
  <c r="F126"/>
  <c r="E126"/>
  <c r="D126"/>
  <c r="O127"/>
  <c r="N127"/>
  <c r="M127"/>
  <c r="L127"/>
  <c r="K127"/>
  <c r="J127"/>
  <c r="I127"/>
  <c r="H127"/>
  <c r="G127"/>
  <c r="F127"/>
  <c r="E127"/>
  <c r="D127"/>
  <c r="O128"/>
  <c r="N128"/>
  <c r="M128"/>
  <c r="L128"/>
  <c r="K128"/>
  <c r="J128"/>
  <c r="I128"/>
  <c r="H128"/>
  <c r="G128"/>
  <c r="F128"/>
  <c r="E128"/>
  <c r="D128"/>
  <c r="O129"/>
  <c r="N129"/>
  <c r="M129"/>
  <c r="L129"/>
  <c r="K129"/>
  <c r="J129"/>
  <c r="I129"/>
  <c r="H129"/>
  <c r="G129"/>
  <c r="F129"/>
  <c r="E129"/>
  <c r="D129"/>
  <c r="O130"/>
  <c r="N130"/>
  <c r="M130"/>
  <c r="L130"/>
  <c r="K130"/>
  <c r="J130"/>
  <c r="I130"/>
  <c r="H130"/>
  <c r="G130"/>
  <c r="F130"/>
  <c r="E130"/>
  <c r="D130"/>
  <c r="O133"/>
  <c r="N133"/>
  <c r="M133"/>
  <c r="L133"/>
  <c r="K133"/>
  <c r="J133"/>
  <c r="I133"/>
  <c r="H133"/>
  <c r="G133"/>
  <c r="F133"/>
  <c r="E133"/>
  <c r="D133"/>
  <c r="O134"/>
  <c r="N134"/>
  <c r="M134"/>
  <c r="L134"/>
  <c r="K134"/>
  <c r="J134"/>
  <c r="I134"/>
  <c r="H134"/>
  <c r="G134"/>
  <c r="F134"/>
  <c r="E134"/>
  <c r="D134"/>
  <c r="O137"/>
  <c r="N137"/>
  <c r="M137"/>
  <c r="L137"/>
  <c r="K137"/>
  <c r="J137"/>
  <c r="I137"/>
  <c r="H137"/>
  <c r="G137"/>
  <c r="F137"/>
  <c r="E137"/>
  <c r="D137"/>
  <c r="O138"/>
  <c r="N138"/>
  <c r="M138"/>
  <c r="L138"/>
  <c r="K138"/>
  <c r="J138"/>
  <c r="I138"/>
  <c r="H138"/>
  <c r="G138"/>
  <c r="F138"/>
  <c r="E138"/>
  <c r="D138"/>
  <c r="O139"/>
  <c r="N139"/>
  <c r="M139"/>
  <c r="L139"/>
  <c r="K139"/>
  <c r="J139"/>
  <c r="I139"/>
  <c r="H139"/>
  <c r="G139"/>
  <c r="F139"/>
  <c r="E139"/>
  <c r="D139"/>
  <c r="O140"/>
  <c r="N140"/>
  <c r="M140"/>
  <c r="L140"/>
  <c r="K140"/>
  <c r="J140"/>
  <c r="I140"/>
  <c r="H140"/>
  <c r="G140"/>
  <c r="F140"/>
  <c r="E140"/>
  <c r="D140"/>
  <c r="O145"/>
  <c r="N145"/>
  <c r="M145"/>
  <c r="L145"/>
  <c r="K145"/>
  <c r="J145"/>
  <c r="I145"/>
  <c r="H145"/>
  <c r="G145"/>
  <c r="F145"/>
  <c r="E145"/>
  <c r="D145"/>
  <c r="O146"/>
  <c r="N146"/>
  <c r="M146"/>
  <c r="L146"/>
  <c r="K146"/>
  <c r="J146"/>
  <c r="I146"/>
  <c r="H146"/>
  <c r="G146"/>
  <c r="F146"/>
  <c r="E146"/>
  <c r="D146"/>
  <c r="O147"/>
  <c r="N147"/>
  <c r="M147"/>
  <c r="L147"/>
  <c r="K147"/>
  <c r="J147"/>
  <c r="I147"/>
  <c r="H147"/>
  <c r="G147"/>
  <c r="F147"/>
  <c r="E147"/>
  <c r="D147"/>
  <c r="O148"/>
  <c r="N148"/>
  <c r="M148"/>
  <c r="L148"/>
  <c r="K148"/>
  <c r="J148"/>
  <c r="I148"/>
  <c r="H148"/>
  <c r="G148"/>
  <c r="F148"/>
  <c r="E148"/>
  <c r="D148"/>
  <c r="O149"/>
  <c r="N149"/>
  <c r="M149"/>
  <c r="L149"/>
  <c r="K149"/>
  <c r="J149"/>
  <c r="I149"/>
  <c r="H149"/>
  <c r="G149"/>
  <c r="F149"/>
  <c r="E149"/>
  <c r="D149"/>
  <c r="O150"/>
  <c r="N150"/>
  <c r="M150"/>
  <c r="L150"/>
  <c r="K150"/>
  <c r="J150"/>
  <c r="I150"/>
  <c r="H150"/>
  <c r="G150"/>
  <c r="F150"/>
  <c r="E150"/>
  <c r="D150"/>
  <c r="O151"/>
  <c r="N151"/>
  <c r="M151"/>
  <c r="L151"/>
  <c r="K151"/>
  <c r="J151"/>
  <c r="I151"/>
  <c r="H151"/>
  <c r="G151"/>
  <c r="F151"/>
  <c r="E151"/>
  <c r="D151"/>
  <c r="O152"/>
  <c r="N152"/>
  <c r="M152"/>
  <c r="L152"/>
  <c r="K152"/>
  <c r="J152"/>
  <c r="I152"/>
  <c r="H152"/>
  <c r="G152"/>
  <c r="F152"/>
  <c r="E152"/>
  <c r="D152"/>
  <c r="O155"/>
  <c r="N155"/>
  <c r="M155"/>
  <c r="L155"/>
  <c r="K155"/>
  <c r="J155"/>
  <c r="I155"/>
  <c r="H155"/>
  <c r="G155"/>
  <c r="F155"/>
  <c r="E155"/>
  <c r="D155"/>
  <c r="O156"/>
  <c r="N156"/>
  <c r="M156"/>
  <c r="L156"/>
  <c r="K156"/>
  <c r="J156"/>
  <c r="I156"/>
  <c r="H156"/>
  <c r="G156"/>
  <c r="F156"/>
  <c r="E156"/>
  <c r="D156"/>
  <c r="O157"/>
  <c r="N157"/>
  <c r="M157"/>
  <c r="L157"/>
  <c r="K157"/>
  <c r="J157"/>
  <c r="I157"/>
  <c r="H157"/>
  <c r="G157"/>
  <c r="F157"/>
  <c r="E157"/>
  <c r="D157"/>
  <c r="O158"/>
  <c r="N158"/>
  <c r="M158"/>
  <c r="L158"/>
  <c r="K158"/>
  <c r="J158"/>
  <c r="I158"/>
  <c r="H158"/>
  <c r="G158"/>
  <c r="F158"/>
  <c r="E158"/>
  <c r="D158"/>
  <c r="O159"/>
  <c r="N159"/>
  <c r="M159"/>
  <c r="L159"/>
  <c r="K159"/>
  <c r="J159"/>
  <c r="I159"/>
  <c r="H159"/>
  <c r="G159"/>
  <c r="F159"/>
  <c r="E159"/>
  <c r="D159"/>
  <c r="O160"/>
  <c r="N160"/>
  <c r="M160"/>
  <c r="L160"/>
  <c r="K160"/>
  <c r="J160"/>
  <c r="I160"/>
  <c r="H160"/>
  <c r="G160"/>
  <c r="F160"/>
  <c r="E160"/>
  <c r="D160"/>
  <c r="O161"/>
  <c r="N161"/>
  <c r="M161"/>
  <c r="L161"/>
  <c r="K161"/>
  <c r="J161"/>
  <c r="I161"/>
  <c r="H161"/>
  <c r="G161"/>
  <c r="F161"/>
  <c r="E161"/>
  <c r="D161"/>
  <c r="O162"/>
  <c r="N162"/>
  <c r="M162"/>
  <c r="L162"/>
  <c r="K162"/>
  <c r="J162"/>
  <c r="I162"/>
  <c r="H162"/>
  <c r="G162"/>
  <c r="F162"/>
  <c r="E162"/>
  <c r="D162"/>
  <c r="O163"/>
  <c r="N163"/>
  <c r="M163"/>
  <c r="L163"/>
  <c r="K163"/>
  <c r="J163"/>
  <c r="I163"/>
  <c r="H163"/>
  <c r="G163"/>
  <c r="F163"/>
  <c r="E163"/>
  <c r="D163"/>
  <c r="O164"/>
  <c r="N164"/>
  <c r="M164"/>
  <c r="L164"/>
  <c r="K164"/>
  <c r="J164"/>
  <c r="I164"/>
  <c r="H164"/>
  <c r="G164"/>
  <c r="F164"/>
  <c r="E164"/>
  <c r="D164"/>
  <c r="O165"/>
  <c r="N165"/>
  <c r="M165"/>
  <c r="L165"/>
  <c r="K165"/>
  <c r="J165"/>
  <c r="I165"/>
  <c r="H165"/>
  <c r="G165"/>
  <c r="F165"/>
  <c r="E165"/>
  <c r="D165"/>
  <c r="O166"/>
  <c r="N166"/>
  <c r="M166"/>
  <c r="L166"/>
  <c r="K166"/>
  <c r="J166"/>
  <c r="I166"/>
  <c r="H166"/>
  <c r="G166"/>
  <c r="F166"/>
  <c r="E166"/>
  <c r="D166"/>
  <c r="O167"/>
  <c r="N167"/>
  <c r="M167"/>
  <c r="L167"/>
  <c r="K167"/>
  <c r="J167"/>
  <c r="I167"/>
  <c r="H167"/>
  <c r="G167"/>
  <c r="F167"/>
  <c r="E167"/>
  <c r="D167"/>
  <c r="O168"/>
  <c r="N168"/>
  <c r="M168"/>
  <c r="L168"/>
  <c r="K168"/>
  <c r="J168"/>
  <c r="I168"/>
  <c r="H168"/>
  <c r="G168"/>
  <c r="F168"/>
  <c r="E168"/>
  <c r="D168"/>
  <c r="O172"/>
  <c r="N172"/>
  <c r="M172"/>
  <c r="L172"/>
  <c r="K172"/>
  <c r="J172"/>
  <c r="I172"/>
  <c r="H172"/>
  <c r="G172"/>
  <c r="F172"/>
  <c r="E172"/>
  <c r="D172"/>
  <c r="O169"/>
  <c r="N169"/>
  <c r="M169"/>
  <c r="L169"/>
  <c r="K169"/>
  <c r="J169"/>
  <c r="I169"/>
  <c r="H169"/>
  <c r="G169"/>
  <c r="F169"/>
  <c r="E169"/>
  <c r="D169"/>
  <c r="O96"/>
  <c r="N96"/>
  <c r="M96"/>
  <c r="L96"/>
  <c r="K96"/>
  <c r="J96"/>
  <c r="I96"/>
  <c r="H96"/>
  <c r="G96"/>
  <c r="F96"/>
  <c r="E96"/>
  <c r="D96"/>
  <c r="O93"/>
  <c r="N93"/>
  <c r="M93"/>
  <c r="L93"/>
  <c r="K93"/>
  <c r="J93"/>
  <c r="I93"/>
  <c r="H93"/>
  <c r="G93"/>
  <c r="F93"/>
  <c r="E93"/>
  <c r="D93"/>
  <c r="O90"/>
  <c r="N90"/>
  <c r="M90"/>
  <c r="L90"/>
  <c r="K90"/>
  <c r="J90"/>
  <c r="I90"/>
  <c r="H90"/>
  <c r="G90"/>
  <c r="F90"/>
  <c r="E90"/>
  <c r="D90"/>
  <c r="O87"/>
  <c r="N87"/>
  <c r="M87"/>
  <c r="L87"/>
  <c r="K87"/>
  <c r="J87"/>
  <c r="I87"/>
  <c r="H87"/>
  <c r="G87"/>
  <c r="F87"/>
  <c r="E87"/>
  <c r="D87"/>
  <c r="O84"/>
  <c r="N84"/>
  <c r="M84"/>
  <c r="L84"/>
  <c r="K84"/>
  <c r="J84"/>
  <c r="I84"/>
  <c r="H84"/>
  <c r="G84"/>
  <c r="F84"/>
  <c r="E84"/>
  <c r="D84"/>
  <c r="O72"/>
  <c r="N72"/>
  <c r="M72"/>
  <c r="L72"/>
  <c r="K72"/>
  <c r="J72"/>
  <c r="I72"/>
  <c r="H72"/>
  <c r="G72"/>
  <c r="F72"/>
  <c r="E72"/>
  <c r="D72"/>
  <c r="O71"/>
  <c r="N71"/>
  <c r="M71"/>
  <c r="L71"/>
  <c r="K71"/>
  <c r="J71"/>
  <c r="I71"/>
  <c r="H71"/>
  <c r="G71"/>
  <c r="F71"/>
  <c r="E71"/>
  <c r="D71"/>
  <c r="O81"/>
  <c r="N81"/>
  <c r="M81"/>
  <c r="L81"/>
  <c r="K81"/>
  <c r="J81"/>
  <c r="I81"/>
  <c r="H81"/>
  <c r="G81"/>
  <c r="F81"/>
  <c r="E81"/>
  <c r="D81"/>
  <c r="O80"/>
  <c r="N80"/>
  <c r="M80"/>
  <c r="L80"/>
  <c r="K80"/>
  <c r="J80"/>
  <c r="I80"/>
  <c r="H80"/>
  <c r="G80"/>
  <c r="F80"/>
  <c r="E80"/>
  <c r="D80"/>
  <c r="O79"/>
  <c r="N79"/>
  <c r="M79"/>
  <c r="L79"/>
  <c r="K79"/>
  <c r="J79"/>
  <c r="I79"/>
  <c r="H79"/>
  <c r="G79"/>
  <c r="F79"/>
  <c r="E79"/>
  <c r="D79"/>
  <c r="O78"/>
  <c r="N78"/>
  <c r="M78"/>
  <c r="L78"/>
  <c r="K78"/>
  <c r="J78"/>
  <c r="I78"/>
  <c r="H78"/>
  <c r="G78"/>
  <c r="F78"/>
  <c r="E78"/>
  <c r="D78"/>
  <c r="O77"/>
  <c r="N77"/>
  <c r="M77"/>
  <c r="L77"/>
  <c r="K77"/>
  <c r="J77"/>
  <c r="I77"/>
  <c r="H77"/>
  <c r="G77"/>
  <c r="F77"/>
  <c r="E77"/>
  <c r="D77"/>
  <c r="O76"/>
  <c r="N76"/>
  <c r="M76"/>
  <c r="L76"/>
  <c r="K76"/>
  <c r="J76"/>
  <c r="I76"/>
  <c r="H76"/>
  <c r="G76"/>
  <c r="F76"/>
  <c r="E76"/>
  <c r="D76"/>
  <c r="O75"/>
  <c r="N75"/>
  <c r="M75"/>
  <c r="L75"/>
  <c r="K75"/>
  <c r="J75"/>
  <c r="I75"/>
  <c r="H75"/>
  <c r="G75"/>
  <c r="F75"/>
  <c r="E75"/>
  <c r="D75"/>
  <c r="O74"/>
  <c r="N74"/>
  <c r="M74"/>
  <c r="L74"/>
  <c r="K74"/>
  <c r="J74"/>
  <c r="I74"/>
  <c r="H74"/>
  <c r="G74"/>
  <c r="F74"/>
  <c r="E74"/>
  <c r="D74"/>
  <c r="O68"/>
  <c r="N68"/>
  <c r="M68"/>
  <c r="L68"/>
  <c r="K68"/>
  <c r="J68"/>
  <c r="I68"/>
  <c r="H68"/>
  <c r="G68"/>
  <c r="F68"/>
  <c r="E68"/>
  <c r="D68"/>
  <c r="O67"/>
  <c r="N67"/>
  <c r="M67"/>
  <c r="L67"/>
  <c r="K67"/>
  <c r="J67"/>
  <c r="I67"/>
  <c r="H67"/>
  <c r="G67"/>
  <c r="F67"/>
  <c r="E67"/>
  <c r="D67"/>
  <c r="O66"/>
  <c r="N66"/>
  <c r="M66"/>
  <c r="L66"/>
  <c r="K66"/>
  <c r="J66"/>
  <c r="I66"/>
  <c r="H66"/>
  <c r="G66"/>
  <c r="F66"/>
  <c r="E66"/>
  <c r="D66"/>
  <c r="O65"/>
  <c r="N65"/>
  <c r="M65"/>
  <c r="L65"/>
  <c r="K65"/>
  <c r="J65"/>
  <c r="I65"/>
  <c r="H65"/>
  <c r="G65"/>
  <c r="F65"/>
  <c r="E65"/>
  <c r="D65"/>
  <c r="O62"/>
  <c r="N62"/>
  <c r="M62"/>
  <c r="L62"/>
  <c r="K62"/>
  <c r="J62"/>
  <c r="I62"/>
  <c r="H62"/>
  <c r="G62"/>
  <c r="F62"/>
  <c r="E62"/>
  <c r="D62"/>
  <c r="O61"/>
  <c r="O64"/>
  <c r="N61"/>
  <c r="N64"/>
  <c r="M61"/>
  <c r="M64"/>
  <c r="O60"/>
  <c r="N60"/>
  <c r="M60"/>
  <c r="L61"/>
  <c r="L64"/>
  <c r="K61"/>
  <c r="K64"/>
  <c r="J61"/>
  <c r="J64"/>
  <c r="I61"/>
  <c r="I64"/>
  <c r="H61"/>
  <c r="H64"/>
  <c r="F64"/>
  <c r="G61"/>
  <c r="G64"/>
  <c r="F61"/>
  <c r="L60"/>
  <c r="K60"/>
  <c r="J60"/>
  <c r="I60"/>
  <c r="H60"/>
  <c r="G60"/>
  <c r="F60"/>
  <c r="E61"/>
  <c r="E64"/>
  <c r="E60"/>
  <c r="D64"/>
  <c r="D61"/>
  <c r="D60"/>
  <c r="D57"/>
  <c r="D56"/>
  <c r="O52"/>
  <c r="N52"/>
  <c r="M52"/>
  <c r="L52"/>
  <c r="K52"/>
  <c r="J52"/>
  <c r="I52"/>
  <c r="H52"/>
  <c r="G52"/>
  <c r="F52"/>
  <c r="E52"/>
  <c r="D52"/>
  <c r="O51"/>
  <c r="N51"/>
  <c r="M51"/>
  <c r="L51"/>
  <c r="K51"/>
  <c r="J51"/>
  <c r="I51"/>
  <c r="H51"/>
  <c r="G51"/>
  <c r="F51"/>
  <c r="E51"/>
  <c r="D51"/>
  <c r="O50"/>
  <c r="N50"/>
  <c r="M50"/>
  <c r="L50"/>
  <c r="K50"/>
  <c r="J50"/>
  <c r="I50"/>
  <c r="H50"/>
  <c r="G50"/>
  <c r="F50"/>
  <c r="E50"/>
  <c r="D50"/>
  <c r="O49"/>
  <c r="N49"/>
  <c r="M49"/>
  <c r="L49"/>
  <c r="K49"/>
  <c r="J49"/>
  <c r="I49"/>
  <c r="H49"/>
  <c r="G49"/>
  <c r="F49"/>
  <c r="E49"/>
  <c r="D49"/>
  <c r="O36"/>
  <c r="N36"/>
  <c r="M36"/>
  <c r="L36"/>
  <c r="K36"/>
  <c r="J36"/>
  <c r="I36"/>
  <c r="H36"/>
  <c r="G36"/>
  <c r="F36"/>
  <c r="E36"/>
  <c r="D36"/>
  <c r="O35"/>
  <c r="N35"/>
  <c r="M35"/>
  <c r="L35"/>
  <c r="K35"/>
  <c r="J35"/>
  <c r="I35"/>
  <c r="H35"/>
  <c r="G35"/>
  <c r="F35"/>
  <c r="E35"/>
  <c r="D35"/>
  <c r="O34"/>
  <c r="N34"/>
  <c r="M34"/>
  <c r="L34"/>
  <c r="K34"/>
  <c r="J34"/>
  <c r="I34"/>
  <c r="H34"/>
  <c r="G34"/>
  <c r="F34"/>
  <c r="E34"/>
  <c r="D34"/>
  <c r="O33"/>
  <c r="N33"/>
  <c r="M33"/>
  <c r="L33"/>
  <c r="K33"/>
  <c r="J33"/>
  <c r="I33"/>
  <c r="H33"/>
  <c r="G33"/>
  <c r="F33"/>
  <c r="E33"/>
  <c r="D33"/>
  <c r="O32"/>
  <c r="N32"/>
  <c r="M32"/>
  <c r="L32"/>
  <c r="K32"/>
  <c r="J32"/>
  <c r="I32"/>
  <c r="H32"/>
  <c r="G32"/>
  <c r="F32"/>
  <c r="E32"/>
  <c r="D32"/>
  <c r="O31"/>
  <c r="N31"/>
  <c r="M31"/>
  <c r="L31"/>
  <c r="K31"/>
  <c r="J31"/>
  <c r="I31"/>
  <c r="H31"/>
  <c r="G31"/>
  <c r="F31"/>
  <c r="E31"/>
  <c r="D31"/>
  <c r="O28"/>
  <c r="N28"/>
  <c r="M28"/>
  <c r="L28"/>
  <c r="K28"/>
  <c r="J28"/>
  <c r="I28"/>
  <c r="H28"/>
  <c r="G28"/>
  <c r="F28"/>
  <c r="E28"/>
  <c r="D28"/>
  <c r="D12"/>
  <c r="W163" i="4"/>
  <c r="X163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2"/>
  <c r="U61"/>
  <c r="V61" s="1"/>
  <c r="U94"/>
  <c r="V94" s="1"/>
  <c r="Q66"/>
  <c r="Q67"/>
  <c r="Q68"/>
  <c r="Q69"/>
  <c r="Q70"/>
  <c r="Q71"/>
  <c r="Q73"/>
  <c r="Q75"/>
  <c r="Q77"/>
  <c r="Q79"/>
  <c r="Q81"/>
  <c r="Q83"/>
  <c r="Q84"/>
  <c r="Q86"/>
  <c r="Q88"/>
  <c r="Q89"/>
  <c r="Q90"/>
  <c r="Q91"/>
  <c r="Q92"/>
  <c r="Q93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3"/>
  <c r="Q114"/>
  <c r="Q116"/>
  <c r="Q117"/>
  <c r="Q118"/>
  <c r="Q119"/>
  <c r="Q120"/>
  <c r="Q121"/>
  <c r="Q122"/>
  <c r="Q123"/>
  <c r="Q124"/>
  <c r="Q125"/>
  <c r="Q126"/>
  <c r="Q127"/>
  <c r="Q128"/>
  <c r="Q129"/>
  <c r="Q130"/>
  <c r="Q131"/>
  <c r="Q133"/>
  <c r="Q134"/>
  <c r="Q135"/>
  <c r="Q136"/>
  <c r="Q137"/>
  <c r="Q138"/>
  <c r="Q139"/>
  <c r="Q140"/>
  <c r="Q141"/>
  <c r="Q142"/>
  <c r="Q143"/>
  <c r="Q144"/>
  <c r="Q145"/>
  <c r="Q146"/>
  <c r="Q147"/>
  <c r="Q149"/>
  <c r="Q151"/>
  <c r="Q153"/>
  <c r="Q154"/>
  <c r="Q156"/>
  <c r="Q158"/>
  <c r="Q160"/>
  <c r="Q162"/>
  <c r="Q65"/>
  <c r="Q13"/>
  <c r="P61" i="10" l="1"/>
  <c r="P71"/>
  <c r="P65"/>
  <c r="Y163" i="4"/>
  <c r="R99" l="1"/>
  <c r="T56"/>
  <c r="U56" s="1"/>
  <c r="V56" s="1"/>
  <c r="T57"/>
  <c r="U57" s="1"/>
  <c r="V57" s="1"/>
  <c r="T58"/>
  <c r="U58" s="1"/>
  <c r="V58" s="1"/>
  <c r="T59"/>
  <c r="U59" s="1"/>
  <c r="V59" s="1"/>
  <c r="T60"/>
  <c r="U60" s="1"/>
  <c r="V60" s="1"/>
  <c r="T62"/>
  <c r="U62" s="1"/>
  <c r="V62" s="1"/>
  <c r="T63"/>
  <c r="U63" s="1"/>
  <c r="V63" s="1"/>
  <c r="T64"/>
  <c r="U64" s="1"/>
  <c r="V64" s="1"/>
  <c r="T65"/>
  <c r="U65" s="1"/>
  <c r="V65" s="1"/>
  <c r="T66"/>
  <c r="U66" s="1"/>
  <c r="V66" s="1"/>
  <c r="T67"/>
  <c r="U67" s="1"/>
  <c r="V67" s="1"/>
  <c r="T68"/>
  <c r="U68" s="1"/>
  <c r="V68" s="1"/>
  <c r="T69"/>
  <c r="U69" s="1"/>
  <c r="V69" s="1"/>
  <c r="T70"/>
  <c r="U70" s="1"/>
  <c r="V70" s="1"/>
  <c r="T71"/>
  <c r="U71" s="1"/>
  <c r="V71" s="1"/>
  <c r="T72"/>
  <c r="U72" s="1"/>
  <c r="V72" s="1"/>
  <c r="T73"/>
  <c r="U73" s="1"/>
  <c r="V73" s="1"/>
  <c r="T74"/>
  <c r="U74" s="1"/>
  <c r="V74" s="1"/>
  <c r="T75"/>
  <c r="U75" s="1"/>
  <c r="V75" s="1"/>
  <c r="T76"/>
  <c r="U76" s="1"/>
  <c r="V76" s="1"/>
  <c r="T77"/>
  <c r="U77" s="1"/>
  <c r="V77" s="1"/>
  <c r="T78"/>
  <c r="U78" s="1"/>
  <c r="V78" s="1"/>
  <c r="T79"/>
  <c r="U79" s="1"/>
  <c r="V79" s="1"/>
  <c r="T80"/>
  <c r="U80" s="1"/>
  <c r="V80" s="1"/>
  <c r="T81"/>
  <c r="U81" s="1"/>
  <c r="V81" s="1"/>
  <c r="T82"/>
  <c r="U82" s="1"/>
  <c r="V82" s="1"/>
  <c r="T83"/>
  <c r="U83" s="1"/>
  <c r="V83" s="1"/>
  <c r="T84"/>
  <c r="U84" s="1"/>
  <c r="V84" s="1"/>
  <c r="T85"/>
  <c r="U85" s="1"/>
  <c r="V85" s="1"/>
  <c r="T86"/>
  <c r="U86" s="1"/>
  <c r="V86" s="1"/>
  <c r="T87"/>
  <c r="U87" s="1"/>
  <c r="V87" s="1"/>
  <c r="T88"/>
  <c r="U88" s="1"/>
  <c r="V88" s="1"/>
  <c r="T89"/>
  <c r="U89" s="1"/>
  <c r="V89" s="1"/>
  <c r="T90"/>
  <c r="U90" s="1"/>
  <c r="V90" s="1"/>
  <c r="T91"/>
  <c r="U91" s="1"/>
  <c r="V91" s="1"/>
  <c r="T92"/>
  <c r="U92" s="1"/>
  <c r="V92" s="1"/>
  <c r="T93"/>
  <c r="U93" s="1"/>
  <c r="V93" s="1"/>
  <c r="T95"/>
  <c r="U95" s="1"/>
  <c r="V95" s="1"/>
  <c r="T96"/>
  <c r="U96" s="1"/>
  <c r="V96" s="1"/>
  <c r="T97"/>
  <c r="U97" s="1"/>
  <c r="V97" s="1"/>
  <c r="T98"/>
  <c r="U98" s="1"/>
  <c r="V98" s="1"/>
  <c r="T99"/>
  <c r="U99" s="1"/>
  <c r="V99" s="1"/>
  <c r="T100"/>
  <c r="U100" s="1"/>
  <c r="V100" s="1"/>
  <c r="T101"/>
  <c r="U101" s="1"/>
  <c r="V101" s="1"/>
  <c r="T102"/>
  <c r="U102" s="1"/>
  <c r="V102" s="1"/>
  <c r="T103"/>
  <c r="U103" s="1"/>
  <c r="V103" s="1"/>
  <c r="T104"/>
  <c r="U104" s="1"/>
  <c r="V104" s="1"/>
  <c r="T105"/>
  <c r="U105" s="1"/>
  <c r="V105" s="1"/>
  <c r="T106"/>
  <c r="U106" s="1"/>
  <c r="V106" s="1"/>
  <c r="T107"/>
  <c r="U107" s="1"/>
  <c r="V107" s="1"/>
  <c r="T108"/>
  <c r="U108" s="1"/>
  <c r="V108" s="1"/>
  <c r="T109"/>
  <c r="U109" s="1"/>
  <c r="V109" s="1"/>
  <c r="T110"/>
  <c r="U110" s="1"/>
  <c r="V110" s="1"/>
  <c r="T111"/>
  <c r="U111" s="1"/>
  <c r="V111" s="1"/>
  <c r="T112"/>
  <c r="U112" s="1"/>
  <c r="V112" s="1"/>
  <c r="T113"/>
  <c r="U113" s="1"/>
  <c r="V113" s="1"/>
  <c r="T114"/>
  <c r="U114" s="1"/>
  <c r="V114" s="1"/>
  <c r="T115"/>
  <c r="U115" s="1"/>
  <c r="V115" s="1"/>
  <c r="T116"/>
  <c r="U116" s="1"/>
  <c r="V116" s="1"/>
  <c r="T117"/>
  <c r="U117" s="1"/>
  <c r="V117" s="1"/>
  <c r="T118"/>
  <c r="U118" s="1"/>
  <c r="V118" s="1"/>
  <c r="T119"/>
  <c r="U119" s="1"/>
  <c r="V119" s="1"/>
  <c r="T120"/>
  <c r="U120" s="1"/>
  <c r="V120" s="1"/>
  <c r="T121"/>
  <c r="U121" s="1"/>
  <c r="V121" s="1"/>
  <c r="T122"/>
  <c r="U122" s="1"/>
  <c r="V122" s="1"/>
  <c r="T123"/>
  <c r="U123" s="1"/>
  <c r="V123" s="1"/>
  <c r="T124"/>
  <c r="U124" s="1"/>
  <c r="V124" s="1"/>
  <c r="T125"/>
  <c r="U125" s="1"/>
  <c r="V125" s="1"/>
  <c r="T126"/>
  <c r="U126" s="1"/>
  <c r="V126" s="1"/>
  <c r="T127"/>
  <c r="U127" s="1"/>
  <c r="V127" s="1"/>
  <c r="T128"/>
  <c r="U128" s="1"/>
  <c r="V128" s="1"/>
  <c r="T129"/>
  <c r="U129" s="1"/>
  <c r="V129" s="1"/>
  <c r="T130"/>
  <c r="U130" s="1"/>
  <c r="V130" s="1"/>
  <c r="T131"/>
  <c r="U131" s="1"/>
  <c r="V131" s="1"/>
  <c r="T132"/>
  <c r="U132" s="1"/>
  <c r="V132" s="1"/>
  <c r="T133"/>
  <c r="U133" s="1"/>
  <c r="V133" s="1"/>
  <c r="T134"/>
  <c r="U134" s="1"/>
  <c r="V134" s="1"/>
  <c r="T135"/>
  <c r="U135" s="1"/>
  <c r="V135" s="1"/>
  <c r="T136"/>
  <c r="U136" s="1"/>
  <c r="V136" s="1"/>
  <c r="T137"/>
  <c r="U137" s="1"/>
  <c r="V137" s="1"/>
  <c r="T138"/>
  <c r="U138" s="1"/>
  <c r="V138" s="1"/>
  <c r="T139"/>
  <c r="U139" s="1"/>
  <c r="V139" s="1"/>
  <c r="T140"/>
  <c r="U140" s="1"/>
  <c r="V140" s="1"/>
  <c r="T141"/>
  <c r="U141" s="1"/>
  <c r="V141" s="1"/>
  <c r="T142"/>
  <c r="U142" s="1"/>
  <c r="V142" s="1"/>
  <c r="T143"/>
  <c r="U143" s="1"/>
  <c r="V143" s="1"/>
  <c r="T144"/>
  <c r="U144" s="1"/>
  <c r="V144" s="1"/>
  <c r="T145"/>
  <c r="U145" s="1"/>
  <c r="V145" s="1"/>
  <c r="T146"/>
  <c r="U146" s="1"/>
  <c r="V146" s="1"/>
  <c r="T147"/>
  <c r="U147" s="1"/>
  <c r="V147" s="1"/>
  <c r="T148"/>
  <c r="U148" s="1"/>
  <c r="V148" s="1"/>
  <c r="T149"/>
  <c r="U149" s="1"/>
  <c r="V149" s="1"/>
  <c r="T150"/>
  <c r="U150" s="1"/>
  <c r="V150" s="1"/>
  <c r="T151"/>
  <c r="U151" s="1"/>
  <c r="V151" s="1"/>
  <c r="T152"/>
  <c r="U152" s="1"/>
  <c r="V152" s="1"/>
  <c r="T153"/>
  <c r="U153" s="1"/>
  <c r="V153" s="1"/>
  <c r="T154"/>
  <c r="U154" s="1"/>
  <c r="V154" s="1"/>
  <c r="T155"/>
  <c r="U155" s="1"/>
  <c r="V155" s="1"/>
  <c r="T156"/>
  <c r="U156" s="1"/>
  <c r="V156" s="1"/>
  <c r="T157"/>
  <c r="U157" s="1"/>
  <c r="V157" s="1"/>
  <c r="T158"/>
  <c r="U158" s="1"/>
  <c r="V158" s="1"/>
  <c r="T159"/>
  <c r="U159" s="1"/>
  <c r="V159" s="1"/>
  <c r="T160"/>
  <c r="U160" s="1"/>
  <c r="V160" s="1"/>
  <c r="T161"/>
  <c r="U161" s="1"/>
  <c r="V161" s="1"/>
  <c r="T162"/>
  <c r="U162" s="1"/>
  <c r="V162" s="1"/>
  <c r="T13"/>
  <c r="U13" s="1"/>
  <c r="V13" s="1"/>
  <c r="T14"/>
  <c r="U14" s="1"/>
  <c r="V14" s="1"/>
  <c r="T15"/>
  <c r="U15" s="1"/>
  <c r="T16"/>
  <c r="U16" s="1"/>
  <c r="V16" s="1"/>
  <c r="T17"/>
  <c r="U17" s="1"/>
  <c r="V17" s="1"/>
  <c r="T18"/>
  <c r="U18" s="1"/>
  <c r="V18" s="1"/>
  <c r="T19"/>
  <c r="U19" s="1"/>
  <c r="V19" s="1"/>
  <c r="T20"/>
  <c r="U20" s="1"/>
  <c r="V20" s="1"/>
  <c r="T21"/>
  <c r="U21" s="1"/>
  <c r="V21" s="1"/>
  <c r="T22"/>
  <c r="U22" s="1"/>
  <c r="V22" s="1"/>
  <c r="T23"/>
  <c r="U23" s="1"/>
  <c r="V23" s="1"/>
  <c r="T24"/>
  <c r="U24" s="1"/>
  <c r="V24" s="1"/>
  <c r="T25"/>
  <c r="U25" s="1"/>
  <c r="V25" s="1"/>
  <c r="T26"/>
  <c r="U26" s="1"/>
  <c r="V26" s="1"/>
  <c r="T27"/>
  <c r="U27" s="1"/>
  <c r="V27" s="1"/>
  <c r="T28"/>
  <c r="U28" s="1"/>
  <c r="V28" s="1"/>
  <c r="T29"/>
  <c r="U29" s="1"/>
  <c r="V29" s="1"/>
  <c r="T30"/>
  <c r="U30" s="1"/>
  <c r="V30" s="1"/>
  <c r="T31"/>
  <c r="U31" s="1"/>
  <c r="V31" s="1"/>
  <c r="T32"/>
  <c r="U32" s="1"/>
  <c r="V32" s="1"/>
  <c r="T33"/>
  <c r="U33" s="1"/>
  <c r="V33" s="1"/>
  <c r="T34"/>
  <c r="U34" s="1"/>
  <c r="V34" s="1"/>
  <c r="T35"/>
  <c r="U35" s="1"/>
  <c r="V35" s="1"/>
  <c r="T36"/>
  <c r="U36" s="1"/>
  <c r="V36" s="1"/>
  <c r="T37"/>
  <c r="U37" s="1"/>
  <c r="V37" s="1"/>
  <c r="T38"/>
  <c r="U38" s="1"/>
  <c r="V38" s="1"/>
  <c r="T39"/>
  <c r="U39" s="1"/>
  <c r="V39" s="1"/>
  <c r="T40"/>
  <c r="U40" s="1"/>
  <c r="V40" s="1"/>
  <c r="T41"/>
  <c r="U41" s="1"/>
  <c r="V41" s="1"/>
  <c r="T42"/>
  <c r="U42" s="1"/>
  <c r="V42" s="1"/>
  <c r="T43"/>
  <c r="U43" s="1"/>
  <c r="V43" s="1"/>
  <c r="T44"/>
  <c r="U44" s="1"/>
  <c r="V44" s="1"/>
  <c r="T45"/>
  <c r="U45" s="1"/>
  <c r="V45" s="1"/>
  <c r="T46"/>
  <c r="U46" s="1"/>
  <c r="V46" s="1"/>
  <c r="T47"/>
  <c r="U47" s="1"/>
  <c r="V47" s="1"/>
  <c r="T48"/>
  <c r="U48" s="1"/>
  <c r="V48" s="1"/>
  <c r="T49"/>
  <c r="U49" s="1"/>
  <c r="V49" s="1"/>
  <c r="T50"/>
  <c r="U50" s="1"/>
  <c r="V50" s="1"/>
  <c r="T51"/>
  <c r="U51" s="1"/>
  <c r="V51" s="1"/>
  <c r="T52"/>
  <c r="U52" s="1"/>
  <c r="V52" s="1"/>
  <c r="T53"/>
  <c r="U53" s="1"/>
  <c r="V53" s="1"/>
  <c r="T54"/>
  <c r="U54" s="1"/>
  <c r="V54" s="1"/>
  <c r="T55"/>
  <c r="U55" s="1"/>
  <c r="V55" s="1"/>
  <c r="T12"/>
  <c r="U12" s="1"/>
  <c r="V12" s="1"/>
  <c r="R12"/>
  <c r="W211" i="1"/>
  <c r="X206"/>
  <c r="X208"/>
  <c r="X210"/>
  <c r="X211"/>
  <c r="W205"/>
  <c r="W206"/>
  <c r="W207"/>
  <c r="W208"/>
  <c r="W209"/>
  <c r="W210"/>
  <c r="W212"/>
  <c r="W213"/>
  <c r="V205"/>
  <c r="V206"/>
  <c r="V207"/>
  <c r="V208"/>
  <c r="V209"/>
  <c r="V210"/>
  <c r="V211"/>
  <c r="V212"/>
  <c r="V213"/>
  <c r="V214"/>
  <c r="U205"/>
  <c r="U206"/>
  <c r="U207"/>
  <c r="U208"/>
  <c r="U209"/>
  <c r="U210"/>
  <c r="U211"/>
  <c r="T205"/>
  <c r="T206"/>
  <c r="T207"/>
  <c r="T208"/>
  <c r="T209"/>
  <c r="T210"/>
  <c r="T211"/>
  <c r="T173"/>
  <c r="X172"/>
  <c r="W171"/>
  <c r="X157"/>
  <c r="T134"/>
  <c r="T12"/>
  <c r="X12"/>
  <c r="S12" i="4"/>
  <c r="C12" i="9"/>
  <c r="W134" i="1"/>
  <c r="W136"/>
  <c r="T136"/>
  <c r="T166"/>
  <c r="X166"/>
  <c r="X225"/>
  <c r="X168"/>
  <c r="X169"/>
  <c r="X170"/>
  <c r="X171"/>
  <c r="X173"/>
  <c r="X174"/>
  <c r="X175"/>
  <c r="X176"/>
  <c r="X177"/>
  <c r="X178"/>
  <c r="X179"/>
  <c r="X180"/>
  <c r="X181"/>
  <c r="X182"/>
  <c r="X183"/>
  <c r="X184"/>
  <c r="X185"/>
  <c r="X186"/>
  <c r="X187"/>
  <c r="X188"/>
  <c r="X189"/>
  <c r="X190"/>
  <c r="X191"/>
  <c r="X192"/>
  <c r="X193"/>
  <c r="X194"/>
  <c r="X195"/>
  <c r="X196"/>
  <c r="X197"/>
  <c r="X198"/>
  <c r="X199"/>
  <c r="X200"/>
  <c r="X201"/>
  <c r="X202"/>
  <c r="X203"/>
  <c r="X204"/>
  <c r="X205"/>
  <c r="X207"/>
  <c r="X209"/>
  <c r="X212"/>
  <c r="X213"/>
  <c r="X214"/>
  <c r="X215"/>
  <c r="X216"/>
  <c r="X217"/>
  <c r="X218"/>
  <c r="X219"/>
  <c r="X220"/>
  <c r="X221"/>
  <c r="X222"/>
  <c r="X223"/>
  <c r="X224"/>
  <c r="X226"/>
  <c r="X227"/>
  <c r="X228"/>
  <c r="X229"/>
  <c r="X230"/>
  <c r="X231"/>
  <c r="S232"/>
  <c r="Q35"/>
  <c r="R35"/>
  <c r="U35"/>
  <c r="V35" s="1"/>
  <c r="W35" s="1"/>
  <c r="X28"/>
  <c r="T28"/>
  <c r="T26"/>
  <c r="T27"/>
  <c r="T29"/>
  <c r="T30"/>
  <c r="T31"/>
  <c r="T32"/>
  <c r="X32" s="1"/>
  <c r="T33"/>
  <c r="T34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33"/>
  <c r="T135"/>
  <c r="T137"/>
  <c r="T138"/>
  <c r="T139"/>
  <c r="T140"/>
  <c r="T141"/>
  <c r="T142"/>
  <c r="T143"/>
  <c r="T144"/>
  <c r="T145"/>
  <c r="T146"/>
  <c r="T147"/>
  <c r="T148"/>
  <c r="T149"/>
  <c r="T150"/>
  <c r="T151"/>
  <c r="T152"/>
  <c r="T153"/>
  <c r="T154"/>
  <c r="T155"/>
  <c r="T156"/>
  <c r="T157"/>
  <c r="T158"/>
  <c r="T159"/>
  <c r="T160"/>
  <c r="T161"/>
  <c r="T162"/>
  <c r="T163"/>
  <c r="T164"/>
  <c r="T165"/>
  <c r="T167"/>
  <c r="T168"/>
  <c r="T169"/>
  <c r="T170"/>
  <c r="T171"/>
  <c r="T172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32" s="1"/>
  <c r="T201"/>
  <c r="T202"/>
  <c r="T203"/>
  <c r="T204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X26"/>
  <c r="X13"/>
  <c r="R19"/>
  <c r="T15"/>
  <c r="X15" s="1"/>
  <c r="X18"/>
  <c r="X27"/>
  <c r="X29"/>
  <c r="X30"/>
  <c r="X31"/>
  <c r="X33"/>
  <c r="X34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151"/>
  <c r="X152"/>
  <c r="X153"/>
  <c r="X154"/>
  <c r="X155"/>
  <c r="X156"/>
  <c r="X158"/>
  <c r="X159"/>
  <c r="X160"/>
  <c r="X161"/>
  <c r="X162"/>
  <c r="X163"/>
  <c r="X164"/>
  <c r="X165"/>
  <c r="X167"/>
  <c r="T13"/>
  <c r="T14"/>
  <c r="X14" s="1"/>
  <c r="T16"/>
  <c r="X16" s="1"/>
  <c r="T17"/>
  <c r="X17" s="1"/>
  <c r="T18"/>
  <c r="T19"/>
  <c r="X19" s="1"/>
  <c r="T20"/>
  <c r="X20" s="1"/>
  <c r="T21"/>
  <c r="X21" s="1"/>
  <c r="T22"/>
  <c r="X22" s="1"/>
  <c r="T23"/>
  <c r="X23" s="1"/>
  <c r="T24"/>
  <c r="X24" s="1"/>
  <c r="T25"/>
  <c r="X25" s="1"/>
  <c r="R13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W135"/>
  <c r="W137"/>
  <c r="W138"/>
  <c r="W139"/>
  <c r="W140"/>
  <c r="W141"/>
  <c r="W142"/>
  <c r="W143"/>
  <c r="W144"/>
  <c r="W145"/>
  <c r="W146"/>
  <c r="W147"/>
  <c r="W148"/>
  <c r="W149"/>
  <c r="W150"/>
  <c r="W151"/>
  <c r="W152"/>
  <c r="W153"/>
  <c r="W154"/>
  <c r="W155"/>
  <c r="W156"/>
  <c r="W157"/>
  <c r="W158"/>
  <c r="W159"/>
  <c r="W160"/>
  <c r="W161"/>
  <c r="W162"/>
  <c r="W163"/>
  <c r="W164"/>
  <c r="W165"/>
  <c r="W166"/>
  <c r="W167"/>
  <c r="W168"/>
  <c r="W169"/>
  <c r="W170"/>
  <c r="W172"/>
  <c r="W173"/>
  <c r="W174"/>
  <c r="W175"/>
  <c r="W176"/>
  <c r="W177"/>
  <c r="W178"/>
  <c r="W179"/>
  <c r="W180"/>
  <c r="W181"/>
  <c r="W182"/>
  <c r="W183"/>
  <c r="W184"/>
  <c r="W185"/>
  <c r="W186"/>
  <c r="W187"/>
  <c r="W188"/>
  <c r="W189"/>
  <c r="W190"/>
  <c r="W191"/>
  <c r="W192"/>
  <c r="W193"/>
  <c r="W194"/>
  <c r="W195"/>
  <c r="W196"/>
  <c r="W197"/>
  <c r="W198"/>
  <c r="W199"/>
  <c r="W200"/>
  <c r="W201"/>
  <c r="W202"/>
  <c r="W203"/>
  <c r="W204"/>
  <c r="W214"/>
  <c r="W215"/>
  <c r="W216"/>
  <c r="W217"/>
  <c r="W218"/>
  <c r="W219"/>
  <c r="W221"/>
  <c r="W222"/>
  <c r="W223"/>
  <c r="W224"/>
  <c r="W225"/>
  <c r="W226"/>
  <c r="W227"/>
  <c r="W228"/>
  <c r="W229"/>
  <c r="W230"/>
  <c r="W231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15"/>
  <c r="V216"/>
  <c r="V217"/>
  <c r="V218"/>
  <c r="V219"/>
  <c r="V220"/>
  <c r="V221"/>
  <c r="V222"/>
  <c r="V223"/>
  <c r="V224"/>
  <c r="V225"/>
  <c r="V226"/>
  <c r="V227"/>
  <c r="V228"/>
  <c r="V229"/>
  <c r="V230"/>
  <c r="V231"/>
  <c r="V12"/>
  <c r="W12"/>
  <c r="R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S209"/>
  <c r="S25"/>
  <c r="U12"/>
  <c r="V15" i="4" l="1"/>
  <c r="V163" s="1"/>
  <c r="U163"/>
  <c r="C60" i="7" l="1"/>
  <c r="C15"/>
  <c r="B70"/>
  <c r="C70"/>
  <c r="D70"/>
  <c r="E70"/>
  <c r="F70"/>
  <c r="G70"/>
  <c r="H70"/>
  <c r="I70"/>
  <c r="J70"/>
  <c r="K70"/>
  <c r="L70"/>
  <c r="M70"/>
  <c r="N70"/>
  <c r="O70"/>
  <c r="P70"/>
  <c r="Q70"/>
  <c r="A70"/>
  <c r="A69"/>
  <c r="B67"/>
  <c r="D67"/>
  <c r="E67"/>
  <c r="F67"/>
  <c r="G67"/>
  <c r="H67"/>
  <c r="I67"/>
  <c r="J67"/>
  <c r="K67"/>
  <c r="L67"/>
  <c r="M67"/>
  <c r="N67"/>
  <c r="O67"/>
  <c r="P67"/>
  <c r="B66"/>
  <c r="D66"/>
  <c r="E66"/>
  <c r="F66"/>
  <c r="G66"/>
  <c r="H66"/>
  <c r="I66"/>
  <c r="J66"/>
  <c r="K66"/>
  <c r="L66"/>
  <c r="M66"/>
  <c r="N66"/>
  <c r="O66"/>
  <c r="P66"/>
  <c r="A66"/>
  <c r="A67"/>
  <c r="A65"/>
  <c r="B63"/>
  <c r="D63"/>
  <c r="E63"/>
  <c r="F63"/>
  <c r="G63"/>
  <c r="H63"/>
  <c r="I63"/>
  <c r="J63"/>
  <c r="K63"/>
  <c r="L63"/>
  <c r="M63"/>
  <c r="N63"/>
  <c r="O63"/>
  <c r="P63"/>
  <c r="A63"/>
  <c r="A62"/>
  <c r="A60"/>
  <c r="B60"/>
  <c r="D60"/>
  <c r="E60"/>
  <c r="F60"/>
  <c r="G60"/>
  <c r="H60"/>
  <c r="I60"/>
  <c r="J60"/>
  <c r="K60"/>
  <c r="L60"/>
  <c r="M60"/>
  <c r="N60"/>
  <c r="O60"/>
  <c r="P60"/>
  <c r="A59"/>
  <c r="B57"/>
  <c r="C57"/>
  <c r="D57"/>
  <c r="E57"/>
  <c r="F57"/>
  <c r="G57"/>
  <c r="H57"/>
  <c r="I57"/>
  <c r="J57"/>
  <c r="K57"/>
  <c r="L57"/>
  <c r="M57"/>
  <c r="N57"/>
  <c r="O57"/>
  <c r="P57"/>
  <c r="B56"/>
  <c r="C56"/>
  <c r="D56"/>
  <c r="E56"/>
  <c r="F56"/>
  <c r="G56"/>
  <c r="H56"/>
  <c r="I56"/>
  <c r="J56"/>
  <c r="K56"/>
  <c r="L56"/>
  <c r="M56"/>
  <c r="N56"/>
  <c r="O56"/>
  <c r="P56"/>
  <c r="A57"/>
  <c r="A56"/>
  <c r="A55"/>
  <c r="B53"/>
  <c r="C53"/>
  <c r="D53"/>
  <c r="E53"/>
  <c r="F53"/>
  <c r="G53"/>
  <c r="H53"/>
  <c r="I53"/>
  <c r="J53"/>
  <c r="K53"/>
  <c r="L53"/>
  <c r="M53"/>
  <c r="N53"/>
  <c r="O53"/>
  <c r="P53"/>
  <c r="A53"/>
  <c r="A52"/>
  <c r="B50"/>
  <c r="C50"/>
  <c r="D50"/>
  <c r="E50"/>
  <c r="F50"/>
  <c r="G50"/>
  <c r="H50"/>
  <c r="I50"/>
  <c r="J50"/>
  <c r="K50"/>
  <c r="L50"/>
  <c r="M50"/>
  <c r="N50"/>
  <c r="O50"/>
  <c r="P50"/>
  <c r="B49"/>
  <c r="C49"/>
  <c r="D49"/>
  <c r="E49"/>
  <c r="F49"/>
  <c r="G49"/>
  <c r="H49"/>
  <c r="I49"/>
  <c r="J49"/>
  <c r="K49"/>
  <c r="L49"/>
  <c r="M49"/>
  <c r="N49"/>
  <c r="O49"/>
  <c r="P49"/>
  <c r="B48"/>
  <c r="C48"/>
  <c r="D48"/>
  <c r="E48"/>
  <c r="F48"/>
  <c r="G48"/>
  <c r="H48"/>
  <c r="I48"/>
  <c r="J48"/>
  <c r="K48"/>
  <c r="L48"/>
  <c r="M48"/>
  <c r="N48"/>
  <c r="O48"/>
  <c r="P48"/>
  <c r="A49"/>
  <c r="A50"/>
  <c r="A48"/>
  <c r="A47"/>
  <c r="B45"/>
  <c r="C45"/>
  <c r="D45"/>
  <c r="E45"/>
  <c r="F45"/>
  <c r="G45"/>
  <c r="H45"/>
  <c r="I45"/>
  <c r="J45"/>
  <c r="K45"/>
  <c r="L45"/>
  <c r="M45"/>
  <c r="N45"/>
  <c r="O45"/>
  <c r="P45"/>
  <c r="A45"/>
  <c r="A44"/>
  <c r="B42"/>
  <c r="C42"/>
  <c r="D42"/>
  <c r="E42"/>
  <c r="F42"/>
  <c r="G42"/>
  <c r="H42"/>
  <c r="I42"/>
  <c r="J42"/>
  <c r="K42"/>
  <c r="L42"/>
  <c r="M42"/>
  <c r="N42"/>
  <c r="O42"/>
  <c r="P42"/>
  <c r="B41"/>
  <c r="C41"/>
  <c r="D41"/>
  <c r="E41"/>
  <c r="F41"/>
  <c r="G41"/>
  <c r="H41"/>
  <c r="I41"/>
  <c r="J41"/>
  <c r="K41"/>
  <c r="L41"/>
  <c r="M41"/>
  <c r="N41"/>
  <c r="O41"/>
  <c r="P41"/>
  <c r="B40"/>
  <c r="C40"/>
  <c r="D40"/>
  <c r="E40"/>
  <c r="F40"/>
  <c r="G40"/>
  <c r="H40"/>
  <c r="I40"/>
  <c r="J40"/>
  <c r="K40"/>
  <c r="L40"/>
  <c r="M40"/>
  <c r="N40"/>
  <c r="O40"/>
  <c r="P40"/>
  <c r="B39"/>
  <c r="C39"/>
  <c r="D39"/>
  <c r="E39"/>
  <c r="F39"/>
  <c r="G39"/>
  <c r="H39"/>
  <c r="I39"/>
  <c r="J39"/>
  <c r="K39"/>
  <c r="L39"/>
  <c r="M39"/>
  <c r="N39"/>
  <c r="O39"/>
  <c r="P39"/>
  <c r="B38"/>
  <c r="C38"/>
  <c r="D38"/>
  <c r="E38"/>
  <c r="F38"/>
  <c r="G38"/>
  <c r="H38"/>
  <c r="I38"/>
  <c r="J38"/>
  <c r="K38"/>
  <c r="L38"/>
  <c r="M38"/>
  <c r="N38"/>
  <c r="O38"/>
  <c r="P38"/>
  <c r="B37"/>
  <c r="C37"/>
  <c r="D37"/>
  <c r="E37"/>
  <c r="F37"/>
  <c r="G37"/>
  <c r="H37"/>
  <c r="I37"/>
  <c r="J37"/>
  <c r="K37"/>
  <c r="L37"/>
  <c r="M37"/>
  <c r="N37"/>
  <c r="O37"/>
  <c r="P37"/>
  <c r="B36"/>
  <c r="C36"/>
  <c r="D36"/>
  <c r="E36"/>
  <c r="F36"/>
  <c r="G36"/>
  <c r="H36"/>
  <c r="I36"/>
  <c r="J36"/>
  <c r="K36"/>
  <c r="L36"/>
  <c r="M36"/>
  <c r="N36"/>
  <c r="O36"/>
  <c r="P36"/>
  <c r="B35"/>
  <c r="C35"/>
  <c r="D35"/>
  <c r="E35"/>
  <c r="F35"/>
  <c r="G35"/>
  <c r="H35"/>
  <c r="I35"/>
  <c r="J35"/>
  <c r="K35"/>
  <c r="L35"/>
  <c r="M35"/>
  <c r="N35"/>
  <c r="O35"/>
  <c r="P35"/>
  <c r="A42"/>
  <c r="A35"/>
  <c r="A36"/>
  <c r="A37"/>
  <c r="A38"/>
  <c r="A39"/>
  <c r="A40"/>
  <c r="A41"/>
  <c r="A34"/>
  <c r="B32"/>
  <c r="C32"/>
  <c r="D32"/>
  <c r="E32"/>
  <c r="F32"/>
  <c r="G32"/>
  <c r="H32"/>
  <c r="I32"/>
  <c r="J32"/>
  <c r="K32"/>
  <c r="L32"/>
  <c r="M32"/>
  <c r="N32"/>
  <c r="O32"/>
  <c r="P32"/>
  <c r="A32"/>
  <c r="A31"/>
  <c r="B29"/>
  <c r="C29"/>
  <c r="D29"/>
  <c r="E29"/>
  <c r="F29"/>
  <c r="G29"/>
  <c r="H29"/>
  <c r="I29"/>
  <c r="J29"/>
  <c r="K29"/>
  <c r="L29"/>
  <c r="M29"/>
  <c r="N29"/>
  <c r="O29"/>
  <c r="P29"/>
  <c r="B28"/>
  <c r="C28"/>
  <c r="D28"/>
  <c r="E28"/>
  <c r="F28"/>
  <c r="G28"/>
  <c r="H28"/>
  <c r="I28"/>
  <c r="J28"/>
  <c r="K28"/>
  <c r="L28"/>
  <c r="M28"/>
  <c r="N28"/>
  <c r="O28"/>
  <c r="P28"/>
  <c r="A29"/>
  <c r="A28"/>
  <c r="A27"/>
  <c r="B25"/>
  <c r="C25"/>
  <c r="D25"/>
  <c r="E25"/>
  <c r="F25"/>
  <c r="G25"/>
  <c r="H25"/>
  <c r="I25"/>
  <c r="J25"/>
  <c r="K25"/>
  <c r="L25"/>
  <c r="M25"/>
  <c r="N25"/>
  <c r="O25"/>
  <c r="P25"/>
  <c r="B24"/>
  <c r="C24"/>
  <c r="D24"/>
  <c r="E24"/>
  <c r="F24"/>
  <c r="G24"/>
  <c r="H24"/>
  <c r="I24"/>
  <c r="J24"/>
  <c r="K24"/>
  <c r="L24"/>
  <c r="M24"/>
  <c r="N24"/>
  <c r="O24"/>
  <c r="P24"/>
  <c r="B23"/>
  <c r="C23"/>
  <c r="D23"/>
  <c r="E23"/>
  <c r="F23"/>
  <c r="G23"/>
  <c r="H23"/>
  <c r="I23"/>
  <c r="J23"/>
  <c r="K23"/>
  <c r="L23"/>
  <c r="M23"/>
  <c r="N23"/>
  <c r="O23"/>
  <c r="P23"/>
  <c r="B20"/>
  <c r="C20"/>
  <c r="D20"/>
  <c r="E20"/>
  <c r="F20"/>
  <c r="G20"/>
  <c r="H20"/>
  <c r="I20"/>
  <c r="J20"/>
  <c r="K20"/>
  <c r="L20"/>
  <c r="M20"/>
  <c r="N20"/>
  <c r="O20"/>
  <c r="P20"/>
  <c r="B21"/>
  <c r="C21"/>
  <c r="D21"/>
  <c r="E21"/>
  <c r="F21"/>
  <c r="G21"/>
  <c r="H21"/>
  <c r="I21"/>
  <c r="J21"/>
  <c r="K21"/>
  <c r="L21"/>
  <c r="M21"/>
  <c r="N21"/>
  <c r="O21"/>
  <c r="P21"/>
  <c r="B22"/>
  <c r="C22"/>
  <c r="D22"/>
  <c r="E22"/>
  <c r="F22"/>
  <c r="G22"/>
  <c r="H22"/>
  <c r="I22"/>
  <c r="J22"/>
  <c r="K22"/>
  <c r="L22"/>
  <c r="M22"/>
  <c r="N22"/>
  <c r="O22"/>
  <c r="P22"/>
  <c r="A22"/>
  <c r="A25"/>
  <c r="A24"/>
  <c r="A23"/>
  <c r="A21"/>
  <c r="A20"/>
  <c r="B19"/>
  <c r="C19"/>
  <c r="D19"/>
  <c r="E19"/>
  <c r="F19"/>
  <c r="G19"/>
  <c r="H19"/>
  <c r="I19"/>
  <c r="J19"/>
  <c r="K19"/>
  <c r="L19"/>
  <c r="M19"/>
  <c r="N19"/>
  <c r="O19"/>
  <c r="P19"/>
  <c r="A19"/>
  <c r="D18"/>
  <c r="E18"/>
  <c r="F18"/>
  <c r="G18"/>
  <c r="H18"/>
  <c r="I18"/>
  <c r="J18"/>
  <c r="K18"/>
  <c r="L18"/>
  <c r="M18"/>
  <c r="N18"/>
  <c r="O18"/>
  <c r="P18"/>
  <c r="B18"/>
  <c r="C18"/>
  <c r="A18"/>
  <c r="A17"/>
  <c r="B15"/>
  <c r="D15"/>
  <c r="E15"/>
  <c r="F15"/>
  <c r="G15"/>
  <c r="H15"/>
  <c r="I15"/>
  <c r="J15"/>
  <c r="K15"/>
  <c r="L15"/>
  <c r="M15"/>
  <c r="N15"/>
  <c r="O15"/>
  <c r="P15"/>
  <c r="A15"/>
  <c r="A14"/>
  <c r="Q12"/>
  <c r="E12"/>
  <c r="F12"/>
  <c r="G12"/>
  <c r="H12"/>
  <c r="I12"/>
  <c r="J12"/>
  <c r="K12"/>
  <c r="L12"/>
  <c r="M12"/>
  <c r="N12"/>
  <c r="D12"/>
  <c r="F13" i="11"/>
  <c r="E13"/>
  <c r="D13"/>
  <c r="D16" i="5"/>
  <c r="E16"/>
  <c r="F16"/>
  <c r="G16"/>
  <c r="H16"/>
  <c r="I16"/>
  <c r="J16"/>
  <c r="K16"/>
  <c r="L16"/>
  <c r="M16"/>
  <c r="N16"/>
  <c r="O16"/>
  <c r="P16"/>
  <c r="S31" i="4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P163"/>
  <c r="C166" i="10"/>
  <c r="Q40"/>
  <c r="Q136"/>
  <c r="Q154"/>
  <c r="Q171"/>
  <c r="Q177"/>
  <c r="Q181"/>
  <c r="Q184"/>
  <c r="Q187"/>
  <c r="Q190"/>
  <c r="Q192"/>
  <c r="O13"/>
  <c r="O14"/>
  <c r="O17"/>
  <c r="O18"/>
  <c r="O19"/>
  <c r="O22"/>
  <c r="O23"/>
  <c r="O26"/>
  <c r="O27"/>
  <c r="O37"/>
  <c r="O38"/>
  <c r="O41"/>
  <c r="O42"/>
  <c r="O43"/>
  <c r="O44"/>
  <c r="O45"/>
  <c r="O46"/>
  <c r="O53"/>
  <c r="O54"/>
  <c r="O55"/>
  <c r="O56"/>
  <c r="O57"/>
  <c r="N13"/>
  <c r="N14"/>
  <c r="N17"/>
  <c r="N18"/>
  <c r="N19"/>
  <c r="N22"/>
  <c r="N23"/>
  <c r="N26"/>
  <c r="N27"/>
  <c r="N37"/>
  <c r="N38"/>
  <c r="N41"/>
  <c r="N42"/>
  <c r="N43"/>
  <c r="N44"/>
  <c r="N45"/>
  <c r="N46"/>
  <c r="N53"/>
  <c r="N54"/>
  <c r="N55"/>
  <c r="N56"/>
  <c r="N57"/>
  <c r="M13"/>
  <c r="M14"/>
  <c r="M17"/>
  <c r="M18"/>
  <c r="M19"/>
  <c r="M22"/>
  <c r="M23"/>
  <c r="M26"/>
  <c r="M27"/>
  <c r="M37"/>
  <c r="M38"/>
  <c r="M41"/>
  <c r="M42"/>
  <c r="M43"/>
  <c r="M44"/>
  <c r="M45"/>
  <c r="M46"/>
  <c r="M53"/>
  <c r="M54"/>
  <c r="M55"/>
  <c r="M56"/>
  <c r="M57"/>
  <c r="L13"/>
  <c r="L14"/>
  <c r="L17"/>
  <c r="L18"/>
  <c r="L19"/>
  <c r="L22"/>
  <c r="L23"/>
  <c r="L26"/>
  <c r="L27"/>
  <c r="L37"/>
  <c r="L38"/>
  <c r="L41"/>
  <c r="L42"/>
  <c r="L43"/>
  <c r="L44"/>
  <c r="L45"/>
  <c r="L46"/>
  <c r="L53"/>
  <c r="L54"/>
  <c r="L55"/>
  <c r="L56"/>
  <c r="L57"/>
  <c r="K13"/>
  <c r="K14"/>
  <c r="K17"/>
  <c r="K18"/>
  <c r="K19"/>
  <c r="K22"/>
  <c r="K23"/>
  <c r="K26"/>
  <c r="K27"/>
  <c r="K37"/>
  <c r="K38"/>
  <c r="K41"/>
  <c r="K42"/>
  <c r="K43"/>
  <c r="K44"/>
  <c r="K45"/>
  <c r="K46"/>
  <c r="K53"/>
  <c r="K54"/>
  <c r="K55"/>
  <c r="K56"/>
  <c r="K57"/>
  <c r="J13"/>
  <c r="J14"/>
  <c r="J17"/>
  <c r="J18"/>
  <c r="J19"/>
  <c r="J22"/>
  <c r="J23"/>
  <c r="J26"/>
  <c r="J27"/>
  <c r="J37"/>
  <c r="J38"/>
  <c r="J41"/>
  <c r="J42"/>
  <c r="J43"/>
  <c r="J44"/>
  <c r="J45"/>
  <c r="J46"/>
  <c r="J53"/>
  <c r="J54"/>
  <c r="J55"/>
  <c r="J56"/>
  <c r="J57"/>
  <c r="I13"/>
  <c r="I14"/>
  <c r="I17"/>
  <c r="I18"/>
  <c r="I19"/>
  <c r="I22"/>
  <c r="I23"/>
  <c r="I26"/>
  <c r="I27"/>
  <c r="I37"/>
  <c r="I38"/>
  <c r="I41"/>
  <c r="I42"/>
  <c r="I43"/>
  <c r="I44"/>
  <c r="I45"/>
  <c r="I46"/>
  <c r="I53"/>
  <c r="I54"/>
  <c r="I55"/>
  <c r="I56"/>
  <c r="I57"/>
  <c r="H13"/>
  <c r="H14"/>
  <c r="H17"/>
  <c r="H18"/>
  <c r="H19"/>
  <c r="H22"/>
  <c r="H23"/>
  <c r="H26"/>
  <c r="H27"/>
  <c r="H37"/>
  <c r="H38"/>
  <c r="H41"/>
  <c r="H42"/>
  <c r="H43"/>
  <c r="H44"/>
  <c r="H45"/>
  <c r="H46"/>
  <c r="H53"/>
  <c r="H54"/>
  <c r="H55"/>
  <c r="H56"/>
  <c r="H57"/>
  <c r="G13"/>
  <c r="G14"/>
  <c r="G17"/>
  <c r="G18"/>
  <c r="G19"/>
  <c r="G22"/>
  <c r="G23"/>
  <c r="G26"/>
  <c r="G27"/>
  <c r="G37"/>
  <c r="G38"/>
  <c r="G41"/>
  <c r="G42"/>
  <c r="G43"/>
  <c r="G44"/>
  <c r="G45"/>
  <c r="G46"/>
  <c r="G53"/>
  <c r="G54"/>
  <c r="G55"/>
  <c r="G56"/>
  <c r="G57"/>
  <c r="F13"/>
  <c r="F14"/>
  <c r="F17"/>
  <c r="F18"/>
  <c r="F19"/>
  <c r="F22"/>
  <c r="F23"/>
  <c r="F26"/>
  <c r="F27"/>
  <c r="F37"/>
  <c r="F38"/>
  <c r="F41"/>
  <c r="F42"/>
  <c r="F43"/>
  <c r="F44"/>
  <c r="F45"/>
  <c r="F46"/>
  <c r="F53"/>
  <c r="F54"/>
  <c r="F55"/>
  <c r="F56"/>
  <c r="F57"/>
  <c r="L12"/>
  <c r="K12"/>
  <c r="O12"/>
  <c r="N12"/>
  <c r="M12"/>
  <c r="J12"/>
  <c r="I12"/>
  <c r="H12"/>
  <c r="G12"/>
  <c r="F12"/>
  <c r="D13"/>
  <c r="D14"/>
  <c r="D17"/>
  <c r="D18"/>
  <c r="D19"/>
  <c r="D22"/>
  <c r="D23"/>
  <c r="D26"/>
  <c r="D27"/>
  <c r="D37"/>
  <c r="D38"/>
  <c r="D41"/>
  <c r="D42"/>
  <c r="D43"/>
  <c r="D44"/>
  <c r="D45"/>
  <c r="D46"/>
  <c r="D53"/>
  <c r="D54"/>
  <c r="D55"/>
  <c r="E13"/>
  <c r="E14"/>
  <c r="E17"/>
  <c r="E18"/>
  <c r="E19"/>
  <c r="E22"/>
  <c r="E23"/>
  <c r="E26"/>
  <c r="E27"/>
  <c r="E37"/>
  <c r="E38"/>
  <c r="E41"/>
  <c r="E42"/>
  <c r="E43"/>
  <c r="E44"/>
  <c r="E45"/>
  <c r="E46"/>
  <c r="E53"/>
  <c r="E54"/>
  <c r="E55"/>
  <c r="E56"/>
  <c r="E57"/>
  <c r="E12"/>
  <c r="O163" i="4"/>
  <c r="C191" i="10"/>
  <c r="R111" i="4"/>
  <c r="R110"/>
  <c r="R109"/>
  <c r="R108"/>
  <c r="R107"/>
  <c r="R106"/>
  <c r="R105"/>
  <c r="R104"/>
  <c r="R103"/>
  <c r="R102"/>
  <c r="R101"/>
  <c r="R100"/>
  <c r="R98"/>
  <c r="R97"/>
  <c r="R96"/>
  <c r="R95"/>
  <c r="C130" i="10"/>
  <c r="C129"/>
  <c r="C128"/>
  <c r="C127"/>
  <c r="C126"/>
  <c r="C125"/>
  <c r="C124"/>
  <c r="C123"/>
  <c r="C122"/>
  <c r="C121"/>
  <c r="C120"/>
  <c r="C119"/>
  <c r="C118"/>
  <c r="C117"/>
  <c r="C116"/>
  <c r="C115"/>
  <c r="C114"/>
  <c r="R93" i="4"/>
  <c r="C111" i="10"/>
  <c r="C100"/>
  <c r="R84" i="4"/>
  <c r="R72"/>
  <c r="R73"/>
  <c r="R74"/>
  <c r="R75"/>
  <c r="R76"/>
  <c r="R77"/>
  <c r="C90" i="10"/>
  <c r="C84"/>
  <c r="Q54" i="4"/>
  <c r="C61" i="10" s="1"/>
  <c r="R54" i="4"/>
  <c r="R43"/>
  <c r="R44"/>
  <c r="R45"/>
  <c r="R46"/>
  <c r="R47"/>
  <c r="R48"/>
  <c r="R49"/>
  <c r="R50"/>
  <c r="R51"/>
  <c r="R52"/>
  <c r="Q47"/>
  <c r="C53" i="10" s="1"/>
  <c r="Q46" i="4"/>
  <c r="C52" i="10" s="1"/>
  <c r="Q45" i="4"/>
  <c r="C51" i="10" s="1"/>
  <c r="Q44" i="4"/>
  <c r="C50" i="10" s="1"/>
  <c r="Q43" i="4"/>
  <c r="C49" i="10" s="1"/>
  <c r="R36" i="4"/>
  <c r="R37"/>
  <c r="R38"/>
  <c r="R39"/>
  <c r="R40"/>
  <c r="R41"/>
  <c r="R42"/>
  <c r="Q38"/>
  <c r="C43" i="10" s="1"/>
  <c r="Q37" i="4"/>
  <c r="C42" i="10" s="1"/>
  <c r="Q36" i="4"/>
  <c r="C41" i="10" s="1"/>
  <c r="R30" i="4"/>
  <c r="R29"/>
  <c r="R28"/>
  <c r="R27"/>
  <c r="Q31"/>
  <c r="C35" i="10" s="1"/>
  <c r="Q30" i="4"/>
  <c r="C34" i="10" s="1"/>
  <c r="Q29" i="4"/>
  <c r="Q45" i="7" s="1"/>
  <c r="Q28" i="4"/>
  <c r="C32" i="10" s="1"/>
  <c r="Q27" i="4"/>
  <c r="C31" i="10" s="1"/>
  <c r="Q25" i="4"/>
  <c r="C28" i="10" s="1"/>
  <c r="R25" i="4"/>
  <c r="Q21"/>
  <c r="C23" i="10" s="1"/>
  <c r="Q17" i="4"/>
  <c r="C18" i="10" s="1"/>
  <c r="Q18" i="4"/>
  <c r="C19" i="10" s="1"/>
  <c r="C13"/>
  <c r="Q14" i="4"/>
  <c r="C14" i="10" s="1"/>
  <c r="C140" i="9"/>
  <c r="Q241"/>
  <c r="Q242"/>
  <c r="D232" i="1"/>
  <c r="R208"/>
  <c r="Q151"/>
  <c r="C154" i="9" s="1"/>
  <c r="R151" i="1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4"/>
  <c r="R115"/>
  <c r="R116"/>
  <c r="R117"/>
  <c r="R118"/>
  <c r="R119"/>
  <c r="R120"/>
  <c r="R121"/>
  <c r="R122"/>
  <c r="R123"/>
  <c r="R124"/>
  <c r="R125"/>
  <c r="R126"/>
  <c r="R127"/>
  <c r="R130"/>
  <c r="R131"/>
  <c r="R132"/>
  <c r="R133"/>
  <c r="R134"/>
  <c r="R136"/>
  <c r="R138"/>
  <c r="R139"/>
  <c r="R140"/>
  <c r="R141"/>
  <c r="R142"/>
  <c r="R143"/>
  <c r="R144"/>
  <c r="R145"/>
  <c r="R146"/>
  <c r="R147"/>
  <c r="R148"/>
  <c r="R149"/>
  <c r="R150"/>
  <c r="R152"/>
  <c r="R153"/>
  <c r="R154"/>
  <c r="R156"/>
  <c r="R157"/>
  <c r="R158"/>
  <c r="R160"/>
  <c r="R161"/>
  <c r="R162"/>
  <c r="R163"/>
  <c r="R164"/>
  <c r="R165"/>
  <c r="R166"/>
  <c r="R167"/>
  <c r="R168"/>
  <c r="R169"/>
  <c r="R170"/>
  <c r="R171"/>
  <c r="R172"/>
  <c r="R173"/>
  <c r="R174"/>
  <c r="R175"/>
  <c r="R176"/>
  <c r="R177"/>
  <c r="R178"/>
  <c r="R179"/>
  <c r="R180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31"/>
  <c r="R14"/>
  <c r="R15"/>
  <c r="R16"/>
  <c r="R17"/>
  <c r="R18"/>
  <c r="R20"/>
  <c r="R21"/>
  <c r="R22"/>
  <c r="R23"/>
  <c r="R24"/>
  <c r="R26"/>
  <c r="R27"/>
  <c r="R28"/>
  <c r="R29"/>
  <c r="R30"/>
  <c r="R31"/>
  <c r="R32"/>
  <c r="R33"/>
  <c r="R34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O13" i="9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5"/>
  <c r="O116"/>
  <c r="O117"/>
  <c r="O118"/>
  <c r="O119"/>
  <c r="O120"/>
  <c r="O121"/>
  <c r="O122"/>
  <c r="O123"/>
  <c r="O124"/>
  <c r="O125"/>
  <c r="O126"/>
  <c r="O127"/>
  <c r="O128"/>
  <c r="O131"/>
  <c r="O132"/>
  <c r="O133"/>
  <c r="O134"/>
  <c r="O135"/>
  <c r="O138"/>
  <c r="O12" i="7" s="1"/>
  <c r="O140" i="9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60"/>
  <c r="O161"/>
  <c r="O162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8"/>
  <c r="O189"/>
  <c r="O190"/>
  <c r="O191"/>
  <c r="O192"/>
  <c r="O193"/>
  <c r="O194"/>
  <c r="O195"/>
  <c r="O196"/>
  <c r="O197"/>
  <c r="O198"/>
  <c r="O201"/>
  <c r="O202"/>
  <c r="O203"/>
  <c r="O204"/>
  <c r="O207"/>
  <c r="O210"/>
  <c r="O211"/>
  <c r="O214"/>
  <c r="O217"/>
  <c r="O218"/>
  <c r="O221"/>
  <c r="O222"/>
  <c r="O223"/>
  <c r="O224"/>
  <c r="O225"/>
  <c r="O226"/>
  <c r="O227"/>
  <c r="O228"/>
  <c r="O229"/>
  <c r="O230"/>
  <c r="O233"/>
  <c r="O234"/>
  <c r="O235"/>
  <c r="O236"/>
  <c r="O237"/>
  <c r="O240"/>
  <c r="O243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5"/>
  <c r="N116"/>
  <c r="N117"/>
  <c r="N118"/>
  <c r="N119"/>
  <c r="N120"/>
  <c r="N121"/>
  <c r="N122"/>
  <c r="N123"/>
  <c r="N124"/>
  <c r="N125"/>
  <c r="N126"/>
  <c r="N127"/>
  <c r="N128"/>
  <c r="N131"/>
  <c r="N132"/>
  <c r="N133"/>
  <c r="N134"/>
  <c r="N135"/>
  <c r="N138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60"/>
  <c r="N161"/>
  <c r="N162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8"/>
  <c r="N189"/>
  <c r="N190"/>
  <c r="N191"/>
  <c r="N192"/>
  <c r="N193"/>
  <c r="N194"/>
  <c r="N195"/>
  <c r="N196"/>
  <c r="N197"/>
  <c r="N198"/>
  <c r="N201"/>
  <c r="N202"/>
  <c r="N203"/>
  <c r="N204"/>
  <c r="N207"/>
  <c r="N210"/>
  <c r="N211"/>
  <c r="N214"/>
  <c r="N217"/>
  <c r="N218"/>
  <c r="N221"/>
  <c r="N222"/>
  <c r="N223"/>
  <c r="N224"/>
  <c r="N225"/>
  <c r="N226"/>
  <c r="N227"/>
  <c r="N228"/>
  <c r="N229"/>
  <c r="N230"/>
  <c r="N233"/>
  <c r="N234"/>
  <c r="N235"/>
  <c r="N236"/>
  <c r="N237"/>
  <c r="N240"/>
  <c r="N243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5"/>
  <c r="M116"/>
  <c r="M117"/>
  <c r="M118"/>
  <c r="M119"/>
  <c r="M120"/>
  <c r="M121"/>
  <c r="M122"/>
  <c r="M123"/>
  <c r="M124"/>
  <c r="M125"/>
  <c r="M126"/>
  <c r="M127"/>
  <c r="M128"/>
  <c r="M131"/>
  <c r="M132"/>
  <c r="M133"/>
  <c r="M134"/>
  <c r="M135"/>
  <c r="M138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60"/>
  <c r="M161"/>
  <c r="M162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8"/>
  <c r="M189"/>
  <c r="M190"/>
  <c r="M191"/>
  <c r="M192"/>
  <c r="M193"/>
  <c r="M194"/>
  <c r="M195"/>
  <c r="M196"/>
  <c r="M197"/>
  <c r="M198"/>
  <c r="M201"/>
  <c r="M202"/>
  <c r="M203"/>
  <c r="M204"/>
  <c r="M207"/>
  <c r="M210"/>
  <c r="M211"/>
  <c r="M214"/>
  <c r="M217"/>
  <c r="M218"/>
  <c r="M221"/>
  <c r="M222"/>
  <c r="M223"/>
  <c r="M224"/>
  <c r="M225"/>
  <c r="M226"/>
  <c r="M227"/>
  <c r="M228"/>
  <c r="M229"/>
  <c r="M230"/>
  <c r="M233"/>
  <c r="M234"/>
  <c r="M235"/>
  <c r="M236"/>
  <c r="M237"/>
  <c r="M240"/>
  <c r="M243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5"/>
  <c r="L116"/>
  <c r="L117"/>
  <c r="L118"/>
  <c r="L119"/>
  <c r="L120"/>
  <c r="L121"/>
  <c r="L122"/>
  <c r="L123"/>
  <c r="L124"/>
  <c r="L125"/>
  <c r="L126"/>
  <c r="L127"/>
  <c r="L128"/>
  <c r="L131"/>
  <c r="L132"/>
  <c r="L133"/>
  <c r="L134"/>
  <c r="L135"/>
  <c r="L138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60"/>
  <c r="L161"/>
  <c r="L162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8"/>
  <c r="L189"/>
  <c r="L190"/>
  <c r="L191"/>
  <c r="L192"/>
  <c r="L193"/>
  <c r="L194"/>
  <c r="L195"/>
  <c r="L196"/>
  <c r="L197"/>
  <c r="L198"/>
  <c r="L201"/>
  <c r="L202"/>
  <c r="L203"/>
  <c r="L204"/>
  <c r="L207"/>
  <c r="L210"/>
  <c r="L211"/>
  <c r="L214"/>
  <c r="L217"/>
  <c r="L218"/>
  <c r="L221"/>
  <c r="L222"/>
  <c r="L223"/>
  <c r="L224"/>
  <c r="L225"/>
  <c r="L226"/>
  <c r="L227"/>
  <c r="L228"/>
  <c r="L229"/>
  <c r="L230"/>
  <c r="L233"/>
  <c r="L234"/>
  <c r="L235"/>
  <c r="L236"/>
  <c r="L237"/>
  <c r="L240"/>
  <c r="L243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5"/>
  <c r="K116"/>
  <c r="K117"/>
  <c r="K118"/>
  <c r="K119"/>
  <c r="K120"/>
  <c r="K121"/>
  <c r="K122"/>
  <c r="K123"/>
  <c r="K124"/>
  <c r="K125"/>
  <c r="K126"/>
  <c r="K127"/>
  <c r="K128"/>
  <c r="K131"/>
  <c r="K132"/>
  <c r="K133"/>
  <c r="K134"/>
  <c r="K135"/>
  <c r="K138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60"/>
  <c r="K161"/>
  <c r="K162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8"/>
  <c r="K189"/>
  <c r="K190"/>
  <c r="K191"/>
  <c r="K192"/>
  <c r="K193"/>
  <c r="K194"/>
  <c r="K195"/>
  <c r="K196"/>
  <c r="K197"/>
  <c r="K198"/>
  <c r="K201"/>
  <c r="K202"/>
  <c r="K203"/>
  <c r="K204"/>
  <c r="K207"/>
  <c r="K210"/>
  <c r="K211"/>
  <c r="K214"/>
  <c r="K217"/>
  <c r="K218"/>
  <c r="K221"/>
  <c r="K222"/>
  <c r="K223"/>
  <c r="K224"/>
  <c r="K225"/>
  <c r="K226"/>
  <c r="K227"/>
  <c r="K228"/>
  <c r="K229"/>
  <c r="K230"/>
  <c r="K233"/>
  <c r="K234"/>
  <c r="K235"/>
  <c r="K236"/>
  <c r="K237"/>
  <c r="K240"/>
  <c r="K243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5"/>
  <c r="J116"/>
  <c r="J117"/>
  <c r="J118"/>
  <c r="J119"/>
  <c r="J120"/>
  <c r="J121"/>
  <c r="J122"/>
  <c r="J123"/>
  <c r="J124"/>
  <c r="J125"/>
  <c r="J126"/>
  <c r="J127"/>
  <c r="J128"/>
  <c r="J131"/>
  <c r="J132"/>
  <c r="J133"/>
  <c r="J134"/>
  <c r="J135"/>
  <c r="J138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60"/>
  <c r="J161"/>
  <c r="J162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8"/>
  <c r="J189"/>
  <c r="J190"/>
  <c r="J191"/>
  <c r="J192"/>
  <c r="J193"/>
  <c r="J194"/>
  <c r="J195"/>
  <c r="J196"/>
  <c r="J197"/>
  <c r="J198"/>
  <c r="J201"/>
  <c r="J202"/>
  <c r="J203"/>
  <c r="J204"/>
  <c r="J207"/>
  <c r="J210"/>
  <c r="J211"/>
  <c r="J214"/>
  <c r="J217"/>
  <c r="J218"/>
  <c r="J221"/>
  <c r="J222"/>
  <c r="J223"/>
  <c r="J224"/>
  <c r="J225"/>
  <c r="J226"/>
  <c r="J227"/>
  <c r="J228"/>
  <c r="J229"/>
  <c r="J230"/>
  <c r="J233"/>
  <c r="J234"/>
  <c r="J235"/>
  <c r="J236"/>
  <c r="J237"/>
  <c r="J240"/>
  <c r="J243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5"/>
  <c r="I116"/>
  <c r="I117"/>
  <c r="I118"/>
  <c r="I119"/>
  <c r="I120"/>
  <c r="I121"/>
  <c r="I122"/>
  <c r="I123"/>
  <c r="I124"/>
  <c r="I125"/>
  <c r="I126"/>
  <c r="I127"/>
  <c r="I128"/>
  <c r="I131"/>
  <c r="I132"/>
  <c r="I133"/>
  <c r="I134"/>
  <c r="I135"/>
  <c r="I138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60"/>
  <c r="I161"/>
  <c r="I162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8"/>
  <c r="I189"/>
  <c r="I190"/>
  <c r="I191"/>
  <c r="I192"/>
  <c r="I193"/>
  <c r="I194"/>
  <c r="I195"/>
  <c r="I196"/>
  <c r="I197"/>
  <c r="I198"/>
  <c r="I201"/>
  <c r="I202"/>
  <c r="I203"/>
  <c r="I204"/>
  <c r="I207"/>
  <c r="I210"/>
  <c r="I211"/>
  <c r="I214"/>
  <c r="I217"/>
  <c r="I218"/>
  <c r="I221"/>
  <c r="I222"/>
  <c r="I223"/>
  <c r="I224"/>
  <c r="I225"/>
  <c r="I226"/>
  <c r="I227"/>
  <c r="I228"/>
  <c r="I229"/>
  <c r="I230"/>
  <c r="I233"/>
  <c r="I234"/>
  <c r="I235"/>
  <c r="I236"/>
  <c r="I237"/>
  <c r="I240"/>
  <c r="I243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5"/>
  <c r="H116"/>
  <c r="H117"/>
  <c r="H118"/>
  <c r="H119"/>
  <c r="H120"/>
  <c r="H121"/>
  <c r="H122"/>
  <c r="H123"/>
  <c r="H124"/>
  <c r="H125"/>
  <c r="H126"/>
  <c r="H127"/>
  <c r="H128"/>
  <c r="H131"/>
  <c r="H132"/>
  <c r="H133"/>
  <c r="H134"/>
  <c r="H135"/>
  <c r="H138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60"/>
  <c r="H161"/>
  <c r="H162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8"/>
  <c r="H189"/>
  <c r="H190"/>
  <c r="H191"/>
  <c r="H192"/>
  <c r="H193"/>
  <c r="H194"/>
  <c r="H195"/>
  <c r="H196"/>
  <c r="H197"/>
  <c r="H198"/>
  <c r="H201"/>
  <c r="H202"/>
  <c r="H203"/>
  <c r="H204"/>
  <c r="H207"/>
  <c r="H210"/>
  <c r="H211"/>
  <c r="H214"/>
  <c r="H217"/>
  <c r="H218"/>
  <c r="H221"/>
  <c r="H222"/>
  <c r="H223"/>
  <c r="H224"/>
  <c r="H225"/>
  <c r="H226"/>
  <c r="H227"/>
  <c r="H228"/>
  <c r="H229"/>
  <c r="H230"/>
  <c r="H233"/>
  <c r="H234"/>
  <c r="H235"/>
  <c r="H236"/>
  <c r="H237"/>
  <c r="H240"/>
  <c r="H243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5"/>
  <c r="G116"/>
  <c r="G117"/>
  <c r="G118"/>
  <c r="G119"/>
  <c r="G120"/>
  <c r="G121"/>
  <c r="G122"/>
  <c r="G123"/>
  <c r="G124"/>
  <c r="G125"/>
  <c r="G126"/>
  <c r="G127"/>
  <c r="G128"/>
  <c r="G131"/>
  <c r="G132"/>
  <c r="G133"/>
  <c r="G134"/>
  <c r="G135"/>
  <c r="G138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60"/>
  <c r="G161"/>
  <c r="G162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8"/>
  <c r="G189"/>
  <c r="G190"/>
  <c r="G191"/>
  <c r="G192"/>
  <c r="G193"/>
  <c r="G194"/>
  <c r="G195"/>
  <c r="G196"/>
  <c r="G197"/>
  <c r="G198"/>
  <c r="G201"/>
  <c r="G202"/>
  <c r="G203"/>
  <c r="G204"/>
  <c r="G207"/>
  <c r="G210"/>
  <c r="G211"/>
  <c r="G214"/>
  <c r="G217"/>
  <c r="G218"/>
  <c r="G221"/>
  <c r="G222"/>
  <c r="G223"/>
  <c r="G224"/>
  <c r="G225"/>
  <c r="G226"/>
  <c r="G227"/>
  <c r="G228"/>
  <c r="G229"/>
  <c r="G230"/>
  <c r="G233"/>
  <c r="G234"/>
  <c r="G235"/>
  <c r="G236"/>
  <c r="G237"/>
  <c r="G240"/>
  <c r="G243"/>
  <c r="F234"/>
  <c r="F235"/>
  <c r="F236"/>
  <c r="F237"/>
  <c r="F240"/>
  <c r="F243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5"/>
  <c r="F116"/>
  <c r="F117"/>
  <c r="F118"/>
  <c r="F119"/>
  <c r="F120"/>
  <c r="F121"/>
  <c r="F122"/>
  <c r="F123"/>
  <c r="F124"/>
  <c r="F125"/>
  <c r="F126"/>
  <c r="F127"/>
  <c r="F128"/>
  <c r="F131"/>
  <c r="F132"/>
  <c r="F133"/>
  <c r="F134"/>
  <c r="F135"/>
  <c r="F138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60"/>
  <c r="F161"/>
  <c r="F162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8"/>
  <c r="F189"/>
  <c r="F190"/>
  <c r="F191"/>
  <c r="F192"/>
  <c r="F193"/>
  <c r="F194"/>
  <c r="F195"/>
  <c r="F196"/>
  <c r="F197"/>
  <c r="F198"/>
  <c r="F201"/>
  <c r="F202"/>
  <c r="F203"/>
  <c r="F204"/>
  <c r="F207"/>
  <c r="F210"/>
  <c r="F211"/>
  <c r="F214"/>
  <c r="F217"/>
  <c r="F218"/>
  <c r="F221"/>
  <c r="F222"/>
  <c r="F223"/>
  <c r="F224"/>
  <c r="F225"/>
  <c r="F226"/>
  <c r="F227"/>
  <c r="F228"/>
  <c r="F229"/>
  <c r="F230"/>
  <c r="F233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5"/>
  <c r="E116"/>
  <c r="E117"/>
  <c r="E118"/>
  <c r="E119"/>
  <c r="E120"/>
  <c r="E121"/>
  <c r="E122"/>
  <c r="E123"/>
  <c r="E124"/>
  <c r="E125"/>
  <c r="E126"/>
  <c r="E127"/>
  <c r="E128"/>
  <c r="E131"/>
  <c r="E132"/>
  <c r="E133"/>
  <c r="E134"/>
  <c r="E135"/>
  <c r="E138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60"/>
  <c r="E161"/>
  <c r="E162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8"/>
  <c r="E189"/>
  <c r="E190"/>
  <c r="E191"/>
  <c r="E192"/>
  <c r="E193"/>
  <c r="E194"/>
  <c r="E195"/>
  <c r="E196"/>
  <c r="E197"/>
  <c r="E198"/>
  <c r="E201"/>
  <c r="E202"/>
  <c r="E203"/>
  <c r="E204"/>
  <c r="E207"/>
  <c r="E210"/>
  <c r="E211"/>
  <c r="E214"/>
  <c r="E217"/>
  <c r="E218"/>
  <c r="E221"/>
  <c r="E222"/>
  <c r="E223"/>
  <c r="E224"/>
  <c r="E225"/>
  <c r="E226"/>
  <c r="E227"/>
  <c r="E228"/>
  <c r="E229"/>
  <c r="E230"/>
  <c r="E233"/>
  <c r="E234"/>
  <c r="E235"/>
  <c r="E236"/>
  <c r="E237"/>
  <c r="E240"/>
  <c r="E243"/>
  <c r="N12"/>
  <c r="O12"/>
  <c r="M12"/>
  <c r="L12"/>
  <c r="K12"/>
  <c r="J12"/>
  <c r="I12"/>
  <c r="H12"/>
  <c r="G12"/>
  <c r="F12"/>
  <c r="E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5"/>
  <c r="D116"/>
  <c r="D117"/>
  <c r="D118"/>
  <c r="D119"/>
  <c r="D120"/>
  <c r="D121"/>
  <c r="D122"/>
  <c r="D123"/>
  <c r="D124"/>
  <c r="D125"/>
  <c r="D126"/>
  <c r="D127"/>
  <c r="D128"/>
  <c r="D131"/>
  <c r="D132"/>
  <c r="D133"/>
  <c r="D134"/>
  <c r="D135"/>
  <c r="D138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60"/>
  <c r="D161"/>
  <c r="D162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Q187"/>
  <c r="D188"/>
  <c r="D189"/>
  <c r="D190"/>
  <c r="D191"/>
  <c r="D192"/>
  <c r="D193"/>
  <c r="D194"/>
  <c r="D195"/>
  <c r="D196"/>
  <c r="D197"/>
  <c r="D198"/>
  <c r="D201"/>
  <c r="D202"/>
  <c r="D203"/>
  <c r="D204"/>
  <c r="Q205"/>
  <c r="D207"/>
  <c r="Q209"/>
  <c r="D210"/>
  <c r="D211"/>
  <c r="Q213"/>
  <c r="D214"/>
  <c r="Q215"/>
  <c r="D217"/>
  <c r="D218"/>
  <c r="Q220"/>
  <c r="D221"/>
  <c r="D222"/>
  <c r="D223"/>
  <c r="D224"/>
  <c r="D225"/>
  <c r="D226"/>
  <c r="D227"/>
  <c r="D228"/>
  <c r="D229"/>
  <c r="D230"/>
  <c r="D233"/>
  <c r="D234"/>
  <c r="D235"/>
  <c r="D236"/>
  <c r="D237"/>
  <c r="Q239"/>
  <c r="D240"/>
  <c r="D243"/>
  <c r="R209" i="1"/>
  <c r="Q206"/>
  <c r="C214" i="9" s="1"/>
  <c r="Q183" i="1"/>
  <c r="C189" i="9" s="1"/>
  <c r="Q184" i="1"/>
  <c r="C190" i="9" s="1"/>
  <c r="Q185" i="1"/>
  <c r="C191" i="9" s="1"/>
  <c r="Q186" i="1"/>
  <c r="C192" i="9" s="1"/>
  <c r="Q187" i="1"/>
  <c r="C193" i="9" s="1"/>
  <c r="Q188" i="1"/>
  <c r="C194" i="9" s="1"/>
  <c r="Q189" i="1"/>
  <c r="C195" i="9" s="1"/>
  <c r="Q177" i="1"/>
  <c r="Q178"/>
  <c r="C183" i="9" s="1"/>
  <c r="Q179" i="1"/>
  <c r="C184" i="9" s="1"/>
  <c r="Q180" i="1"/>
  <c r="Q25" i="7" s="1"/>
  <c r="Q124" i="1"/>
  <c r="C125" i="9" s="1"/>
  <c r="Q125" i="1"/>
  <c r="C126" i="9" s="1"/>
  <c r="Q126" i="1"/>
  <c r="C127" i="9" s="1"/>
  <c r="Q127" i="1"/>
  <c r="C128" i="9" s="1"/>
  <c r="Q93" i="1"/>
  <c r="C93" i="9" s="1"/>
  <c r="Q94" i="1"/>
  <c r="C94" i="9" s="1"/>
  <c r="Q95" i="1"/>
  <c r="C95" i="9" s="1"/>
  <c r="Q96" i="1"/>
  <c r="C96" i="9" s="1"/>
  <c r="Q97" i="1"/>
  <c r="C97" i="9" s="1"/>
  <c r="Q98" i="1"/>
  <c r="C98" i="9" s="1"/>
  <c r="Q99" i="1"/>
  <c r="C99" i="9" s="1"/>
  <c r="Q100" i="1"/>
  <c r="C100" i="9" s="1"/>
  <c r="Q101" i="1"/>
  <c r="C101" i="9" s="1"/>
  <c r="Q102" i="1"/>
  <c r="C102" i="9" s="1"/>
  <c r="Q103" i="1"/>
  <c r="C103" i="9" s="1"/>
  <c r="Q104" i="1"/>
  <c r="C104" i="9" s="1"/>
  <c r="Q105" i="1"/>
  <c r="C105" i="9" s="1"/>
  <c r="Q106" i="1"/>
  <c r="C106" i="9" s="1"/>
  <c r="Q107" i="1"/>
  <c r="C107" i="9" s="1"/>
  <c r="Q108" i="1"/>
  <c r="C108" i="9" s="1"/>
  <c r="Q109" i="1"/>
  <c r="C109" i="9" s="1"/>
  <c r="Q110" i="1"/>
  <c r="C110" i="9" s="1"/>
  <c r="Q111" i="1"/>
  <c r="C111" i="9" s="1"/>
  <c r="Q112" i="1"/>
  <c r="C112" i="9" s="1"/>
  <c r="P17" i="10" l="1"/>
  <c r="P233" i="9"/>
  <c r="P12" i="10"/>
  <c r="P184" i="9"/>
  <c r="Q184" s="1"/>
  <c r="P182"/>
  <c r="P180"/>
  <c r="P178"/>
  <c r="P176"/>
  <c r="P174"/>
  <c r="P172"/>
  <c r="P170"/>
  <c r="P168"/>
  <c r="P166"/>
  <c r="P162"/>
  <c r="P160"/>
  <c r="P156"/>
  <c r="P154"/>
  <c r="P152"/>
  <c r="P150"/>
  <c r="P148"/>
  <c r="P146"/>
  <c r="P144"/>
  <c r="P142"/>
  <c r="P140"/>
  <c r="P243"/>
  <c r="P217"/>
  <c r="P240"/>
  <c r="P218"/>
  <c r="P210"/>
  <c r="P204"/>
  <c r="P202"/>
  <c r="Q67" i="7"/>
  <c r="P12" i="9"/>
  <c r="Q12" s="1"/>
  <c r="P237"/>
  <c r="P235"/>
  <c r="P229"/>
  <c r="P227"/>
  <c r="P225"/>
  <c r="P223"/>
  <c r="P221"/>
  <c r="P207"/>
  <c r="P197"/>
  <c r="P193"/>
  <c r="Q193" s="1"/>
  <c r="P191"/>
  <c r="Q191" s="1"/>
  <c r="P189"/>
  <c r="Q189" s="1"/>
  <c r="P232" i="1"/>
  <c r="X232" s="1"/>
  <c r="P236" i="9"/>
  <c r="P234"/>
  <c r="P230"/>
  <c r="P228"/>
  <c r="P226"/>
  <c r="P224"/>
  <c r="P222"/>
  <c r="R25" i="1"/>
  <c r="C185" i="9"/>
  <c r="Q32" i="7"/>
  <c r="O72"/>
  <c r="K72"/>
  <c r="I72"/>
  <c r="G72"/>
  <c r="E72"/>
  <c r="C182" i="9"/>
  <c r="Q182" s="1"/>
  <c r="L72" i="7"/>
  <c r="J72"/>
  <c r="F72"/>
  <c r="D72"/>
  <c r="P72"/>
  <c r="N72"/>
  <c r="H72"/>
  <c r="M72"/>
  <c r="P13" i="11"/>
  <c r="P188" i="10"/>
  <c r="P182"/>
  <c r="P178"/>
  <c r="P172"/>
  <c r="P168"/>
  <c r="P167"/>
  <c r="P165"/>
  <c r="P164"/>
  <c r="P162"/>
  <c r="P160"/>
  <c r="P158"/>
  <c r="P156"/>
  <c r="P152"/>
  <c r="P150"/>
  <c r="P148"/>
  <c r="P146"/>
  <c r="P144"/>
  <c r="P142"/>
  <c r="P140"/>
  <c r="P138"/>
  <c r="P134"/>
  <c r="Q132"/>
  <c r="P130"/>
  <c r="Q130" s="1"/>
  <c r="P128"/>
  <c r="Q128" s="1"/>
  <c r="P126"/>
  <c r="Q126" s="1"/>
  <c r="P124"/>
  <c r="Q124" s="1"/>
  <c r="P122"/>
  <c r="Q122" s="1"/>
  <c r="P120"/>
  <c r="Q120" s="1"/>
  <c r="P118"/>
  <c r="Q118" s="1"/>
  <c r="P116"/>
  <c r="Q116" s="1"/>
  <c r="P114"/>
  <c r="Q114" s="1"/>
  <c r="P110"/>
  <c r="P108"/>
  <c r="P106"/>
  <c r="P100"/>
  <c r="Q100" s="1"/>
  <c r="Q98"/>
  <c r="P93"/>
  <c r="P87"/>
  <c r="P81"/>
  <c r="P79"/>
  <c r="P77"/>
  <c r="P75"/>
  <c r="P191"/>
  <c r="Q191" s="1"/>
  <c r="P185"/>
  <c r="P179"/>
  <c r="P175"/>
  <c r="P169"/>
  <c r="P166"/>
  <c r="Q166" s="1"/>
  <c r="P163"/>
  <c r="P161"/>
  <c r="P159"/>
  <c r="P157"/>
  <c r="P155"/>
  <c r="P151"/>
  <c r="P149"/>
  <c r="P147"/>
  <c r="P145"/>
  <c r="P143"/>
  <c r="P141"/>
  <c r="P139"/>
  <c r="P137"/>
  <c r="P133"/>
  <c r="P129"/>
  <c r="Q129" s="1"/>
  <c r="P127"/>
  <c r="Q127" s="1"/>
  <c r="P125"/>
  <c r="Q125" s="1"/>
  <c r="P123"/>
  <c r="Q123" s="1"/>
  <c r="P121"/>
  <c r="Q121" s="1"/>
  <c r="P119"/>
  <c r="Q119" s="1"/>
  <c r="P117"/>
  <c r="Q117" s="1"/>
  <c r="P115"/>
  <c r="Q115" s="1"/>
  <c r="P111"/>
  <c r="Q111" s="1"/>
  <c r="P109"/>
  <c r="P107"/>
  <c r="P103"/>
  <c r="P99"/>
  <c r="P96"/>
  <c r="P90"/>
  <c r="Q90" s="1"/>
  <c r="P84"/>
  <c r="Q84" s="1"/>
  <c r="P80"/>
  <c r="P78"/>
  <c r="P76"/>
  <c r="P67"/>
  <c r="Q61"/>
  <c r="P57"/>
  <c r="P55"/>
  <c r="P53"/>
  <c r="Q53" s="1"/>
  <c r="P51"/>
  <c r="Q51" s="1"/>
  <c r="P49"/>
  <c r="Q49" s="1"/>
  <c r="P45"/>
  <c r="P43"/>
  <c r="Q43" s="1"/>
  <c r="P41"/>
  <c r="Q41" s="1"/>
  <c r="P37"/>
  <c r="P35"/>
  <c r="Q35" s="1"/>
  <c r="P33"/>
  <c r="P31"/>
  <c r="Q31" s="1"/>
  <c r="P27"/>
  <c r="P23"/>
  <c r="Q23" s="1"/>
  <c r="P19"/>
  <c r="Q19" s="1"/>
  <c r="P13"/>
  <c r="Q13" s="1"/>
  <c r="P72"/>
  <c r="P68"/>
  <c r="P66"/>
  <c r="P62"/>
  <c r="P60"/>
  <c r="P56"/>
  <c r="P54"/>
  <c r="P52"/>
  <c r="Q52" s="1"/>
  <c r="P50"/>
  <c r="Q50" s="1"/>
  <c r="P46"/>
  <c r="P44"/>
  <c r="P42"/>
  <c r="Q42" s="1"/>
  <c r="P38"/>
  <c r="P36"/>
  <c r="P34"/>
  <c r="Q34" s="1"/>
  <c r="P32"/>
  <c r="Q32" s="1"/>
  <c r="P28"/>
  <c r="Q28" s="1"/>
  <c r="P26"/>
  <c r="P22"/>
  <c r="P18"/>
  <c r="Q18" s="1"/>
  <c r="P14"/>
  <c r="Q14" s="1"/>
  <c r="C33"/>
  <c r="P211" i="9"/>
  <c r="P203"/>
  <c r="P201"/>
  <c r="P214"/>
  <c r="Q214" s="1"/>
  <c r="P198"/>
  <c r="P196"/>
  <c r="P194"/>
  <c r="Q194" s="1"/>
  <c r="P192"/>
  <c r="P190"/>
  <c r="Q190" s="1"/>
  <c r="P188"/>
  <c r="P135"/>
  <c r="P133"/>
  <c r="P131"/>
  <c r="P127"/>
  <c r="Q127" s="1"/>
  <c r="P125"/>
  <c r="Q125" s="1"/>
  <c r="P123"/>
  <c r="P121"/>
  <c r="P119"/>
  <c r="P117"/>
  <c r="P115"/>
  <c r="P111"/>
  <c r="Q111" s="1"/>
  <c r="P109"/>
  <c r="Q109" s="1"/>
  <c r="P107"/>
  <c r="Q107" s="1"/>
  <c r="P105"/>
  <c r="Q105" s="1"/>
  <c r="P103"/>
  <c r="Q103" s="1"/>
  <c r="P101"/>
  <c r="P99"/>
  <c r="Q99" s="1"/>
  <c r="P97"/>
  <c r="Q97" s="1"/>
  <c r="P95"/>
  <c r="Q95" s="1"/>
  <c r="P93"/>
  <c r="Q93" s="1"/>
  <c r="P91"/>
  <c r="P89"/>
  <c r="P87"/>
  <c r="P85"/>
  <c r="P83"/>
  <c r="P81"/>
  <c r="P79"/>
  <c r="P77"/>
  <c r="P75"/>
  <c r="P73"/>
  <c r="P71"/>
  <c r="P69"/>
  <c r="P67"/>
  <c r="P65"/>
  <c r="P63"/>
  <c r="P61"/>
  <c r="P59"/>
  <c r="P57"/>
  <c r="P55"/>
  <c r="P53"/>
  <c r="P51"/>
  <c r="P49"/>
  <c r="P47"/>
  <c r="P45"/>
  <c r="P43"/>
  <c r="P41"/>
  <c r="P39"/>
  <c r="P37"/>
  <c r="P35"/>
  <c r="P33"/>
  <c r="P31"/>
  <c r="P29"/>
  <c r="P27"/>
  <c r="P25"/>
  <c r="P23"/>
  <c r="P21"/>
  <c r="P19"/>
  <c r="P17"/>
  <c r="P15"/>
  <c r="P13"/>
  <c r="P195"/>
  <c r="P185"/>
  <c r="P183"/>
  <c r="Q183" s="1"/>
  <c r="P181"/>
  <c r="P179"/>
  <c r="P177"/>
  <c r="P175"/>
  <c r="P173"/>
  <c r="P171"/>
  <c r="P169"/>
  <c r="P167"/>
  <c r="P165"/>
  <c r="P161"/>
  <c r="Q159"/>
  <c r="P157"/>
  <c r="P155"/>
  <c r="P153"/>
  <c r="P151"/>
  <c r="P149"/>
  <c r="P147"/>
  <c r="P145"/>
  <c r="P143"/>
  <c r="P141"/>
  <c r="P138"/>
  <c r="Q136"/>
  <c r="P134"/>
  <c r="P132"/>
  <c r="Q130"/>
  <c r="P128"/>
  <c r="Q128" s="1"/>
  <c r="P126"/>
  <c r="Q126" s="1"/>
  <c r="P124"/>
  <c r="P122"/>
  <c r="P120"/>
  <c r="P118"/>
  <c r="P116"/>
  <c r="Q114"/>
  <c r="P112"/>
  <c r="Q112" s="1"/>
  <c r="P110"/>
  <c r="Q110" s="1"/>
  <c r="P108"/>
  <c r="Q108" s="1"/>
  <c r="P106"/>
  <c r="Q106" s="1"/>
  <c r="P104"/>
  <c r="Q104" s="1"/>
  <c r="P102"/>
  <c r="Q102" s="1"/>
  <c r="P100"/>
  <c r="Q100" s="1"/>
  <c r="P98"/>
  <c r="Q98" s="1"/>
  <c r="P96"/>
  <c r="Q96" s="1"/>
  <c r="P94"/>
  <c r="Q94" s="1"/>
  <c r="P92"/>
  <c r="P90"/>
  <c r="P88"/>
  <c r="P86"/>
  <c r="P84"/>
  <c r="P82"/>
  <c r="P80"/>
  <c r="P78"/>
  <c r="P76"/>
  <c r="P74"/>
  <c r="P72"/>
  <c r="P70"/>
  <c r="P68"/>
  <c r="P66"/>
  <c r="P64"/>
  <c r="P62"/>
  <c r="P60"/>
  <c r="P58"/>
  <c r="P56"/>
  <c r="P54"/>
  <c r="P52"/>
  <c r="P50"/>
  <c r="P48"/>
  <c r="P46"/>
  <c r="P44"/>
  <c r="P42"/>
  <c r="P40"/>
  <c r="P38"/>
  <c r="P36"/>
  <c r="P34"/>
  <c r="P32"/>
  <c r="P30"/>
  <c r="P28"/>
  <c r="P26"/>
  <c r="P24"/>
  <c r="P22"/>
  <c r="P20"/>
  <c r="P18"/>
  <c r="P16"/>
  <c r="P14"/>
  <c r="Q216"/>
  <c r="Q212"/>
  <c r="Q208"/>
  <c r="Q206"/>
  <c r="Q200"/>
  <c r="Q192"/>
  <c r="Q164"/>
  <c r="Q154"/>
  <c r="Q140"/>
  <c r="Q137"/>
  <c r="Q129"/>
  <c r="Q113"/>
  <c r="Q101"/>
  <c r="Q185" l="1"/>
  <c r="Q33" i="10"/>
  <c r="Q195" i="9"/>
  <c r="E15" i="11" l="1"/>
  <c r="I15"/>
  <c r="K15"/>
  <c r="L15"/>
  <c r="F15"/>
  <c r="J15"/>
  <c r="D15"/>
  <c r="H15"/>
  <c r="G15"/>
  <c r="M15"/>
  <c r="O15"/>
  <c r="N15"/>
  <c r="P15"/>
  <c r="R13" i="5" l="1"/>
  <c r="R14"/>
  <c r="R15"/>
  <c r="S15" s="1"/>
  <c r="E163" i="4" l="1"/>
  <c r="F163"/>
  <c r="G163"/>
  <c r="H163"/>
  <c r="I163"/>
  <c r="J163"/>
  <c r="K163"/>
  <c r="L163"/>
  <c r="M163"/>
  <c r="N163"/>
  <c r="D163"/>
  <c r="E232" i="1"/>
  <c r="F232"/>
  <c r="G232"/>
  <c r="H232"/>
  <c r="I232"/>
  <c r="J232"/>
  <c r="K232"/>
  <c r="L232"/>
  <c r="M232"/>
  <c r="N232"/>
  <c r="O232"/>
  <c r="C175" i="10"/>
  <c r="Q175" s="1"/>
  <c r="C172"/>
  <c r="Q172" s="1"/>
  <c r="Q59" i="4"/>
  <c r="Q60"/>
  <c r="R62"/>
  <c r="R63"/>
  <c r="R64"/>
  <c r="R65"/>
  <c r="R66"/>
  <c r="R67"/>
  <c r="R68"/>
  <c r="R69"/>
  <c r="R70"/>
  <c r="R71"/>
  <c r="R78"/>
  <c r="R79"/>
  <c r="R80"/>
  <c r="R81"/>
  <c r="R82"/>
  <c r="R83"/>
  <c r="R85"/>
  <c r="R86"/>
  <c r="R87"/>
  <c r="R88"/>
  <c r="R89"/>
  <c r="R90"/>
  <c r="R91"/>
  <c r="R92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53"/>
  <c r="R154"/>
  <c r="R155"/>
  <c r="R156"/>
  <c r="R157"/>
  <c r="R158"/>
  <c r="R159"/>
  <c r="R160"/>
  <c r="R161"/>
  <c r="R162"/>
  <c r="R60"/>
  <c r="R58"/>
  <c r="R59"/>
  <c r="R53"/>
  <c r="R55"/>
  <c r="R56"/>
  <c r="R57"/>
  <c r="Q33"/>
  <c r="C37" i="10" s="1"/>
  <c r="Q37" s="1"/>
  <c r="Q32" i="4"/>
  <c r="C36" i="10" s="1"/>
  <c r="Q36" s="1"/>
  <c r="R15" i="4"/>
  <c r="R16"/>
  <c r="R19"/>
  <c r="R20"/>
  <c r="R22"/>
  <c r="R23"/>
  <c r="R24"/>
  <c r="R26"/>
  <c r="R31"/>
  <c r="R32"/>
  <c r="R33"/>
  <c r="R34"/>
  <c r="R35"/>
  <c r="Q222" i="1"/>
  <c r="C233" i="9" s="1"/>
  <c r="Q233" s="1"/>
  <c r="Q223" i="1"/>
  <c r="C234" i="9" s="1"/>
  <c r="Q234" s="1"/>
  <c r="Q224" i="1"/>
  <c r="C235" i="9" s="1"/>
  <c r="Q235" s="1"/>
  <c r="Q225" i="1"/>
  <c r="C236" i="9" s="1"/>
  <c r="Q236" s="1"/>
  <c r="Q226" i="1"/>
  <c r="C237" i="9" s="1"/>
  <c r="Q237" s="1"/>
  <c r="Q228" i="1"/>
  <c r="C240" i="9" s="1"/>
  <c r="Q240" s="1"/>
  <c r="Q231" i="1"/>
  <c r="C243" i="9" s="1"/>
  <c r="Q243" s="1"/>
  <c r="Q14" i="5"/>
  <c r="C13" i="11" s="1"/>
  <c r="C188" i="10"/>
  <c r="Q188" s="1"/>
  <c r="C185"/>
  <c r="Q185" s="1"/>
  <c r="C182"/>
  <c r="Q182" s="1"/>
  <c r="C178"/>
  <c r="Q178" s="1"/>
  <c r="C156"/>
  <c r="Q156" s="1"/>
  <c r="C157"/>
  <c r="Q157" s="1"/>
  <c r="C158"/>
  <c r="Q158" s="1"/>
  <c r="C159"/>
  <c r="Q159" s="1"/>
  <c r="C160"/>
  <c r="Q160" s="1"/>
  <c r="C161"/>
  <c r="Q161" s="1"/>
  <c r="C162"/>
  <c r="Q162" s="1"/>
  <c r="C163"/>
  <c r="Q163" s="1"/>
  <c r="C164"/>
  <c r="Q164" s="1"/>
  <c r="C165"/>
  <c r="Q165" s="1"/>
  <c r="C167"/>
  <c r="Q167" s="1"/>
  <c r="C168"/>
  <c r="Q168" s="1"/>
  <c r="C169"/>
  <c r="Q169" s="1"/>
  <c r="C155"/>
  <c r="Q155" s="1"/>
  <c r="C150"/>
  <c r="Q150" s="1"/>
  <c r="C107"/>
  <c r="Q107" s="1"/>
  <c r="C103"/>
  <c r="Q103" s="1"/>
  <c r="C96"/>
  <c r="Q96" s="1"/>
  <c r="C93"/>
  <c r="Q93" s="1"/>
  <c r="Q63" i="4"/>
  <c r="Q55"/>
  <c r="Q53"/>
  <c r="C60" i="10" s="1"/>
  <c r="Q60" s="1"/>
  <c r="Q51" i="4"/>
  <c r="C57" i="10" s="1"/>
  <c r="Q57" s="1"/>
  <c r="Q50" i="4"/>
  <c r="C56" i="10" s="1"/>
  <c r="Q56" s="1"/>
  <c r="Q49" i="4"/>
  <c r="C55" i="10" s="1"/>
  <c r="Q55" s="1"/>
  <c r="Q48" i="4"/>
  <c r="C54" i="10" s="1"/>
  <c r="Q54" s="1"/>
  <c r="Q24" i="4"/>
  <c r="C27" i="10" s="1"/>
  <c r="Q27" s="1"/>
  <c r="Q212" i="1"/>
  <c r="Q213"/>
  <c r="Q214"/>
  <c r="Q215"/>
  <c r="Q216"/>
  <c r="Q217"/>
  <c r="Q218"/>
  <c r="C228" i="9" s="1"/>
  <c r="Q228" s="1"/>
  <c r="Q219" i="1"/>
  <c r="C229" i="9" s="1"/>
  <c r="Q229" s="1"/>
  <c r="Q220" i="1"/>
  <c r="Q204"/>
  <c r="Q203"/>
  <c r="Q197"/>
  <c r="C204" i="9" s="1"/>
  <c r="Q204" s="1"/>
  <c r="Q196" i="1"/>
  <c r="C203" i="9" s="1"/>
  <c r="Q203" s="1"/>
  <c r="Q195" i="1"/>
  <c r="C202" i="9" s="1"/>
  <c r="Q202" s="1"/>
  <c r="Q194" i="1"/>
  <c r="C201" i="9" s="1"/>
  <c r="Q201" s="1"/>
  <c r="Q190" i="1"/>
  <c r="C196" i="9" s="1"/>
  <c r="Q196" s="1"/>
  <c r="Q191" i="1"/>
  <c r="C197" i="9" s="1"/>
  <c r="Q197" s="1"/>
  <c r="Q192" i="1"/>
  <c r="C198" i="9" s="1"/>
  <c r="Q198" s="1"/>
  <c r="C68" i="10" l="1"/>
  <c r="Q68" s="1"/>
  <c r="Q57" i="7"/>
  <c r="C210" i="9"/>
  <c r="Q210" s="1"/>
  <c r="Q28" i="7"/>
  <c r="Q40"/>
  <c r="C226" i="9"/>
  <c r="Q226" s="1"/>
  <c r="Q36" i="7"/>
  <c r="C222" i="9"/>
  <c r="Q222" s="1"/>
  <c r="Q29" i="7"/>
  <c r="C211" i="9"/>
  <c r="Q211" s="1"/>
  <c r="Q41" i="7"/>
  <c r="C227" i="9"/>
  <c r="Q227" s="1"/>
  <c r="Q39" i="7"/>
  <c r="C225" i="9"/>
  <c r="Q225" s="1"/>
  <c r="Q37" i="7"/>
  <c r="C223" i="9"/>
  <c r="Q223" s="1"/>
  <c r="Q42" i="7"/>
  <c r="C230" i="9"/>
  <c r="Q230" s="1"/>
  <c r="Q38" i="7"/>
  <c r="C224" i="9"/>
  <c r="Q224" s="1"/>
  <c r="C72" i="10"/>
  <c r="Q72" s="1"/>
  <c r="Q60" i="7"/>
  <c r="C67" i="10"/>
  <c r="Q67" s="1"/>
  <c r="Q56" i="7"/>
  <c r="C15" i="11"/>
  <c r="Q16" i="5"/>
  <c r="Q53" i="7"/>
  <c r="C62" i="10"/>
  <c r="Q62" s="1"/>
  <c r="T163" i="4"/>
  <c r="S163"/>
  <c r="R163"/>
  <c r="Q21" i="1" l="1"/>
  <c r="C21" i="9" s="1"/>
  <c r="Q21" s="1"/>
  <c r="Q25" i="1"/>
  <c r="C25" i="9" s="1"/>
  <c r="Q25" s="1"/>
  <c r="Q20" i="1"/>
  <c r="C20" i="9" s="1"/>
  <c r="Q20" s="1"/>
  <c r="Q23" i="1"/>
  <c r="C23" i="9" s="1"/>
  <c r="Q23" s="1"/>
  <c r="Q208" i="1"/>
  <c r="C217" i="9" s="1"/>
  <c r="Q217" s="1"/>
  <c r="Q167" i="1"/>
  <c r="C172" i="9" s="1"/>
  <c r="Q172" s="1"/>
  <c r="Q169" i="1"/>
  <c r="C174" i="9" s="1"/>
  <c r="Q174" s="1"/>
  <c r="Q171" i="1"/>
  <c r="C176" i="9" s="1"/>
  <c r="Q176" s="1"/>
  <c r="Q173" i="1"/>
  <c r="C178" i="9" s="1"/>
  <c r="Q178" s="1"/>
  <c r="Q175" i="1"/>
  <c r="Q156"/>
  <c r="C160" i="9" s="1"/>
  <c r="Q160" s="1"/>
  <c r="Q158" i="1"/>
  <c r="C162" i="9" s="1"/>
  <c r="Q162" s="1"/>
  <c r="Q161" i="1"/>
  <c r="Q163"/>
  <c r="C168" i="9" s="1"/>
  <c r="Q168" s="1"/>
  <c r="Q140" i="1"/>
  <c r="C143" i="9" s="1"/>
  <c r="Q143" s="1"/>
  <c r="Q141" i="1"/>
  <c r="C144" i="9" s="1"/>
  <c r="Q144" s="1"/>
  <c r="Q136" i="1"/>
  <c r="C138" i="9" s="1"/>
  <c r="Q138" s="1"/>
  <c r="Q138" i="1"/>
  <c r="C141" i="9" s="1"/>
  <c r="Q141" s="1"/>
  <c r="Q131" i="1"/>
  <c r="C132" i="9" s="1"/>
  <c r="Q132" s="1"/>
  <c r="Q133" i="1"/>
  <c r="C134" i="9" s="1"/>
  <c r="Q134" s="1"/>
  <c r="Q114" i="1"/>
  <c r="C115" i="9" s="1"/>
  <c r="Q115" s="1"/>
  <c r="Q116" i="1"/>
  <c r="C117" i="9" s="1"/>
  <c r="Q117" s="1"/>
  <c r="Q118" i="1"/>
  <c r="C119" i="9" s="1"/>
  <c r="Q119" s="1"/>
  <c r="Q120" i="1"/>
  <c r="C121" i="9" s="1"/>
  <c r="Q121" s="1"/>
  <c r="Q122" i="1"/>
  <c r="C123" i="9" s="1"/>
  <c r="Q123" s="1"/>
  <c r="Q34" i="1"/>
  <c r="C34" i="9" s="1"/>
  <c r="Q34" s="1"/>
  <c r="Q36" i="1"/>
  <c r="C36" i="9" s="1"/>
  <c r="Q36" s="1"/>
  <c r="Q38" i="1"/>
  <c r="C38" i="9" s="1"/>
  <c r="Q38" s="1"/>
  <c r="Q40" i="1"/>
  <c r="C40" i="9" s="1"/>
  <c r="Q40" s="1"/>
  <c r="Q42" i="1"/>
  <c r="C42" i="9" s="1"/>
  <c r="Q42" s="1"/>
  <c r="Q44" i="1"/>
  <c r="C44" i="9" s="1"/>
  <c r="Q44" s="1"/>
  <c r="Q46" i="1"/>
  <c r="C46" i="9" s="1"/>
  <c r="Q46" s="1"/>
  <c r="Q48" i="1"/>
  <c r="C48" i="9" s="1"/>
  <c r="Q48" s="1"/>
  <c r="Q50" i="1"/>
  <c r="C50" i="9" s="1"/>
  <c r="Q50" s="1"/>
  <c r="Q52" i="1"/>
  <c r="C52" i="9" s="1"/>
  <c r="Q52" s="1"/>
  <c r="Q54" i="1"/>
  <c r="C54" i="9" s="1"/>
  <c r="Q54" s="1"/>
  <c r="Q56" i="1"/>
  <c r="C56" i="9" s="1"/>
  <c r="Q56" s="1"/>
  <c r="Q58" i="1"/>
  <c r="C58" i="9" s="1"/>
  <c r="Q58" s="1"/>
  <c r="Q60" i="1"/>
  <c r="C60" i="9" s="1"/>
  <c r="Q60" s="1"/>
  <c r="Q62" i="1"/>
  <c r="C62" i="9" s="1"/>
  <c r="Q62" s="1"/>
  <c r="Q65" i="1"/>
  <c r="C65" i="9" s="1"/>
  <c r="Q65" s="1"/>
  <c r="Q66" i="1"/>
  <c r="C66" i="9" s="1"/>
  <c r="Q66" s="1"/>
  <c r="Q69" i="1"/>
  <c r="C69" i="9" s="1"/>
  <c r="Q69" s="1"/>
  <c r="Q71" i="1"/>
  <c r="C71" i="9" s="1"/>
  <c r="Q71" s="1"/>
  <c r="Q73" i="1"/>
  <c r="C73" i="9" s="1"/>
  <c r="Q73" s="1"/>
  <c r="Q75" i="1"/>
  <c r="C75" i="9" s="1"/>
  <c r="Q75" s="1"/>
  <c r="Q77" i="1"/>
  <c r="C77" i="9" s="1"/>
  <c r="Q77" s="1"/>
  <c r="Q79" i="1"/>
  <c r="C79" i="9" s="1"/>
  <c r="Q79" s="1"/>
  <c r="Q81" i="1"/>
  <c r="C81" i="9" s="1"/>
  <c r="Q81" s="1"/>
  <c r="Q82" i="1"/>
  <c r="C82" i="9" s="1"/>
  <c r="Q82" s="1"/>
  <c r="Q84" i="1"/>
  <c r="C84" i="9" s="1"/>
  <c r="Q84" s="1"/>
  <c r="Q86" i="1"/>
  <c r="C86" i="9" s="1"/>
  <c r="Q86" s="1"/>
  <c r="Q88" i="1"/>
  <c r="C88" i="9" s="1"/>
  <c r="Q88" s="1"/>
  <c r="Q90" i="1"/>
  <c r="C90" i="9" s="1"/>
  <c r="Q90" s="1"/>
  <c r="Q92" i="1"/>
  <c r="C92" i="9" s="1"/>
  <c r="Q92" s="1"/>
  <c r="Q29" i="1"/>
  <c r="C29" i="9" s="1"/>
  <c r="Q29" s="1"/>
  <c r="Q31" i="1"/>
  <c r="C31" i="9" s="1"/>
  <c r="Q31" s="1"/>
  <c r="Q33" i="1"/>
  <c r="C33" i="9" s="1"/>
  <c r="Q33" s="1"/>
  <c r="E10" i="2"/>
  <c r="F10"/>
  <c r="G10"/>
  <c r="H10"/>
  <c r="I10"/>
  <c r="J10"/>
  <c r="K10"/>
  <c r="L10"/>
  <c r="M10"/>
  <c r="N10"/>
  <c r="O10"/>
  <c r="Q16" i="4"/>
  <c r="C17" i="10" s="1"/>
  <c r="Q17" s="1"/>
  <c r="Q20" i="4"/>
  <c r="C22" i="10" s="1"/>
  <c r="Q22" s="1"/>
  <c r="Q39" i="4"/>
  <c r="Q41"/>
  <c r="Q57"/>
  <c r="C65" i="10" s="1"/>
  <c r="Q58" i="4"/>
  <c r="C66" i="10" s="1"/>
  <c r="Q66" s="1"/>
  <c r="Q62" i="4"/>
  <c r="C71" i="10" s="1"/>
  <c r="Q71" s="1"/>
  <c r="C75"/>
  <c r="Q75" s="1"/>
  <c r="C76"/>
  <c r="Q76" s="1"/>
  <c r="C77"/>
  <c r="Q77" s="1"/>
  <c r="C78"/>
  <c r="Q78" s="1"/>
  <c r="C79"/>
  <c r="Q79" s="1"/>
  <c r="C80"/>
  <c r="Q80" s="1"/>
  <c r="C81"/>
  <c r="Q81" s="1"/>
  <c r="C138"/>
  <c r="Q138" s="1"/>
  <c r="C149"/>
  <c r="Q149" s="1"/>
  <c r="C152"/>
  <c r="Q152" s="1"/>
  <c r="O12" i="2"/>
  <c r="N12"/>
  <c r="M12"/>
  <c r="L12"/>
  <c r="K12"/>
  <c r="J12"/>
  <c r="I12"/>
  <c r="H12"/>
  <c r="G12"/>
  <c r="F12"/>
  <c r="E12"/>
  <c r="C179" i="10"/>
  <c r="Q179" s="1"/>
  <c r="C151"/>
  <c r="Q151" s="1"/>
  <c r="C148"/>
  <c r="Q148" s="1"/>
  <c r="C147"/>
  <c r="Q147" s="1"/>
  <c r="C146"/>
  <c r="Q146" s="1"/>
  <c r="C145"/>
  <c r="Q145" s="1"/>
  <c r="C144"/>
  <c r="Q144" s="1"/>
  <c r="C143"/>
  <c r="Q143" s="1"/>
  <c r="C142"/>
  <c r="Q142" s="1"/>
  <c r="C141"/>
  <c r="Q141" s="1"/>
  <c r="C140"/>
  <c r="Q140" s="1"/>
  <c r="C139"/>
  <c r="Q139" s="1"/>
  <c r="C137"/>
  <c r="Q137" s="1"/>
  <c r="C134"/>
  <c r="Q134" s="1"/>
  <c r="C133"/>
  <c r="Q133" s="1"/>
  <c r="C110"/>
  <c r="Q110" s="1"/>
  <c r="C109"/>
  <c r="Q109" s="1"/>
  <c r="C108"/>
  <c r="Q108" s="1"/>
  <c r="C106"/>
  <c r="Q106" s="1"/>
  <c r="D12" i="2"/>
  <c r="Q40" i="4"/>
  <c r="Q34"/>
  <c r="C38" i="10" s="1"/>
  <c r="Q38" s="1"/>
  <c r="Q23" i="4"/>
  <c r="C26" i="10" s="1"/>
  <c r="Q26" s="1"/>
  <c r="Q211" i="1"/>
  <c r="Q209"/>
  <c r="C218" i="9" s="1"/>
  <c r="Q218" s="1"/>
  <c r="Q200" i="1"/>
  <c r="C207" i="9" s="1"/>
  <c r="Q207" s="1"/>
  <c r="Q182" i="1"/>
  <c r="C188" i="9" s="1"/>
  <c r="Q188" s="1"/>
  <c r="Q162" i="1"/>
  <c r="C167" i="9" s="1"/>
  <c r="Q167" s="1"/>
  <c r="Q164" i="1"/>
  <c r="Q165"/>
  <c r="C170" i="9" s="1"/>
  <c r="Q170" s="1"/>
  <c r="Q166" i="1"/>
  <c r="Q168"/>
  <c r="C173" i="9" s="1"/>
  <c r="Q173" s="1"/>
  <c r="Q170" i="1"/>
  <c r="Q172"/>
  <c r="Q174"/>
  <c r="C179" i="9" s="1"/>
  <c r="Q179" s="1"/>
  <c r="Q176" i="1"/>
  <c r="C181" i="9" s="1"/>
  <c r="Q181" s="1"/>
  <c r="Q160" i="1"/>
  <c r="C165" i="9" s="1"/>
  <c r="Q165" s="1"/>
  <c r="Q157" i="1"/>
  <c r="Q139"/>
  <c r="C142" i="9" s="1"/>
  <c r="Q142" s="1"/>
  <c r="Q142" i="1"/>
  <c r="C145" i="9" s="1"/>
  <c r="Q145" s="1"/>
  <c r="Q143" i="1"/>
  <c r="C146" i="9" s="1"/>
  <c r="Q146" s="1"/>
  <c r="Q144" i="1"/>
  <c r="C147" i="9" s="1"/>
  <c r="Q147" s="1"/>
  <c r="Q145" i="1"/>
  <c r="C148" i="9" s="1"/>
  <c r="Q148" s="1"/>
  <c r="Q146" i="1"/>
  <c r="C149" i="9" s="1"/>
  <c r="Q149" s="1"/>
  <c r="Q147" i="1"/>
  <c r="C150" i="9" s="1"/>
  <c r="Q150" s="1"/>
  <c r="Q148" i="1"/>
  <c r="C151" i="9" s="1"/>
  <c r="Q151" s="1"/>
  <c r="Q149" i="1"/>
  <c r="C152" i="9" s="1"/>
  <c r="Q152" s="1"/>
  <c r="Q150" i="1"/>
  <c r="C153" i="9" s="1"/>
  <c r="Q153" s="1"/>
  <c r="Q152" i="1"/>
  <c r="C155" i="9" s="1"/>
  <c r="Q155" s="1"/>
  <c r="Q153" i="1"/>
  <c r="C156" i="9" s="1"/>
  <c r="Q156" s="1"/>
  <c r="Q154" i="1"/>
  <c r="C157" i="9" s="1"/>
  <c r="Q157" s="1"/>
  <c r="Q132" i="1"/>
  <c r="C133" i="9" s="1"/>
  <c r="Q133" s="1"/>
  <c r="Q134" i="1"/>
  <c r="C135" i="9" s="1"/>
  <c r="Q135" s="1"/>
  <c r="Q130" i="1"/>
  <c r="C131" i="9" s="1"/>
  <c r="Q131" s="1"/>
  <c r="Q115" i="1"/>
  <c r="C116" i="9" s="1"/>
  <c r="Q116" s="1"/>
  <c r="Q117" i="1"/>
  <c r="C118" i="9" s="1"/>
  <c r="Q118" s="1"/>
  <c r="Q119" i="1"/>
  <c r="C120" i="9" s="1"/>
  <c r="Q120" s="1"/>
  <c r="Q121" i="1"/>
  <c r="C122" i="9" s="1"/>
  <c r="Q122" s="1"/>
  <c r="Q123" i="1"/>
  <c r="C124" i="9" s="1"/>
  <c r="Q124" s="1"/>
  <c r="Q37" i="1"/>
  <c r="C37" i="9" s="1"/>
  <c r="Q37" s="1"/>
  <c r="Q39" i="1"/>
  <c r="C39" i="9" s="1"/>
  <c r="Q39" s="1"/>
  <c r="Q41" i="1"/>
  <c r="C41" i="9" s="1"/>
  <c r="Q41" s="1"/>
  <c r="Q43" i="1"/>
  <c r="C43" i="9" s="1"/>
  <c r="Q43" s="1"/>
  <c r="Q45" i="1"/>
  <c r="C45" i="9" s="1"/>
  <c r="Q45" s="1"/>
  <c r="Q47" i="1"/>
  <c r="C47" i="9" s="1"/>
  <c r="Q47" s="1"/>
  <c r="Q49" i="1"/>
  <c r="C49" i="9" s="1"/>
  <c r="Q49" s="1"/>
  <c r="Q51" i="1"/>
  <c r="C51" i="9" s="1"/>
  <c r="Q51" s="1"/>
  <c r="Q53" i="1"/>
  <c r="C53" i="9" s="1"/>
  <c r="Q53" s="1"/>
  <c r="Q55" i="1"/>
  <c r="C55" i="9" s="1"/>
  <c r="Q55" s="1"/>
  <c r="Q57" i="1"/>
  <c r="C57" i="9" s="1"/>
  <c r="Q57" s="1"/>
  <c r="Q59" i="1"/>
  <c r="C59" i="9" s="1"/>
  <c r="Q59" s="1"/>
  <c r="Q61" i="1"/>
  <c r="C61" i="9" s="1"/>
  <c r="Q61" s="1"/>
  <c r="Q63" i="1"/>
  <c r="C63" i="9" s="1"/>
  <c r="Q63" s="1"/>
  <c r="Q67" i="1"/>
  <c r="C67" i="9" s="1"/>
  <c r="Q67" s="1"/>
  <c r="Q68" i="1"/>
  <c r="C68" i="9" s="1"/>
  <c r="Q68" s="1"/>
  <c r="Q70" i="1"/>
  <c r="C70" i="9" s="1"/>
  <c r="Q70" s="1"/>
  <c r="Q72" i="1"/>
  <c r="C72" i="9" s="1"/>
  <c r="Q72" s="1"/>
  <c r="Q74" i="1"/>
  <c r="C74" i="9" s="1"/>
  <c r="Q74" s="1"/>
  <c r="Q76" i="1"/>
  <c r="C76" i="9" s="1"/>
  <c r="Q76" s="1"/>
  <c r="Q78" i="1"/>
  <c r="C78" i="9" s="1"/>
  <c r="Q78" s="1"/>
  <c r="Q80" i="1"/>
  <c r="C80" i="9" s="1"/>
  <c r="Q80" s="1"/>
  <c r="Q83" i="1"/>
  <c r="C83" i="9" s="1"/>
  <c r="Q83" s="1"/>
  <c r="Q85" i="1"/>
  <c r="C85" i="9" s="1"/>
  <c r="Q85" s="1"/>
  <c r="Q87" i="1"/>
  <c r="C87" i="9" s="1"/>
  <c r="Q87" s="1"/>
  <c r="Q89" i="1"/>
  <c r="C89" i="9" s="1"/>
  <c r="Q89" s="1"/>
  <c r="Q91" i="1"/>
  <c r="C91" i="9" s="1"/>
  <c r="Q91" s="1"/>
  <c r="C13"/>
  <c r="Q13" s="1"/>
  <c r="Q14" i="1"/>
  <c r="C14" i="9" s="1"/>
  <c r="Q14" s="1"/>
  <c r="Q15" i="1"/>
  <c r="C15" i="9" s="1"/>
  <c r="Q15" s="1"/>
  <c r="Q16" i="1"/>
  <c r="C16" i="9" s="1"/>
  <c r="Q16" s="1"/>
  <c r="Q17" i="1"/>
  <c r="C17" i="9" s="1"/>
  <c r="Q17" s="1"/>
  <c r="Q18" i="1"/>
  <c r="C18" i="9" s="1"/>
  <c r="Q18" s="1"/>
  <c r="Q19" i="1"/>
  <c r="C19" i="9" s="1"/>
  <c r="Q19" s="1"/>
  <c r="Q22" i="1"/>
  <c r="C22" i="9" s="1"/>
  <c r="Q22" s="1"/>
  <c r="Q24" i="1"/>
  <c r="C24" i="9" s="1"/>
  <c r="Q24" s="1"/>
  <c r="Q26" i="1"/>
  <c r="C26" i="9" s="1"/>
  <c r="Q26" s="1"/>
  <c r="Q27" i="1"/>
  <c r="C27" i="9" s="1"/>
  <c r="Q27" s="1"/>
  <c r="Q28" i="1"/>
  <c r="C28" i="9" s="1"/>
  <c r="Q28" s="1"/>
  <c r="Q30" i="1"/>
  <c r="C30" i="9" s="1"/>
  <c r="Q30" s="1"/>
  <c r="Q32" i="1"/>
  <c r="C32" i="9" s="1"/>
  <c r="Q32" s="1"/>
  <c r="C35"/>
  <c r="Q35" s="1"/>
  <c r="C87" i="10" l="1"/>
  <c r="Q87" s="1"/>
  <c r="Q63" i="7"/>
  <c r="C99" i="10"/>
  <c r="Q99" s="1"/>
  <c r="Q66" i="7"/>
  <c r="Q22"/>
  <c r="C177" i="9"/>
  <c r="Q177" s="1"/>
  <c r="Q35" i="7"/>
  <c r="C221" i="9"/>
  <c r="Q221" s="1"/>
  <c r="Q23" i="7"/>
  <c r="C180" i="9"/>
  <c r="Q180" s="1"/>
  <c r="Q21" i="7"/>
  <c r="C175" i="9"/>
  <c r="Q175" s="1"/>
  <c r="Q20" i="7"/>
  <c r="C171" i="9"/>
  <c r="Q171" s="1"/>
  <c r="Q19" i="7"/>
  <c r="C169" i="9"/>
  <c r="Q169" s="1"/>
  <c r="C166"/>
  <c r="Q166" s="1"/>
  <c r="Q18" i="7"/>
  <c r="C161" i="9"/>
  <c r="Q50" i="7"/>
  <c r="C46" i="10"/>
  <c r="Q46" s="1"/>
  <c r="Q49" i="7"/>
  <c r="C45" i="10"/>
  <c r="Q45" s="1"/>
  <c r="P12" i="2"/>
  <c r="Q48" i="7"/>
  <c r="C44" i="10"/>
  <c r="Q44" s="1"/>
  <c r="P14" i="2"/>
  <c r="R16" i="5"/>
  <c r="S16" s="1"/>
  <c r="R232" i="1"/>
  <c r="F16" i="2"/>
  <c r="E11" i="3" s="1"/>
  <c r="E13" s="1"/>
  <c r="H16" i="2"/>
  <c r="G11" i="3" s="1"/>
  <c r="G13" s="1"/>
  <c r="E16" i="2"/>
  <c r="D11" i="3" s="1"/>
  <c r="D13" s="1"/>
  <c r="G16" i="2"/>
  <c r="F11" i="3" s="1"/>
  <c r="F13" s="1"/>
  <c r="I16" i="2"/>
  <c r="H11" i="3" s="1"/>
  <c r="H13" s="1"/>
  <c r="N16" i="2"/>
  <c r="M11" i="3" s="1"/>
  <c r="M13" s="1"/>
  <c r="M16" i="2"/>
  <c r="L11" i="3" s="1"/>
  <c r="L13" s="1"/>
  <c r="L16" i="2"/>
  <c r="K11" i="3" s="1"/>
  <c r="K13" s="1"/>
  <c r="K16" i="2"/>
  <c r="J11" i="3" s="1"/>
  <c r="J13" s="1"/>
  <c r="O16" i="2"/>
  <c r="N11" i="3" s="1"/>
  <c r="N13" s="1"/>
  <c r="J16" i="2"/>
  <c r="I11" i="3" s="1"/>
  <c r="I13" s="1"/>
  <c r="Q64" i="1"/>
  <c r="C64" i="9" s="1"/>
  <c r="Q64" s="1"/>
  <c r="D10" i="2"/>
  <c r="D16" s="1"/>
  <c r="C14"/>
  <c r="Q12" i="4"/>
  <c r="Q232" i="1" l="1"/>
  <c r="C10" i="2" s="1"/>
  <c r="Q161" i="9"/>
  <c r="C12" i="10"/>
  <c r="Q163" i="4"/>
  <c r="C12" i="2" s="1"/>
  <c r="P10"/>
  <c r="P16" s="1"/>
  <c r="C11" i="3"/>
  <c r="C16" i="2" l="1"/>
  <c r="B11" i="3" s="1"/>
  <c r="B13" s="1"/>
  <c r="Q12" i="10"/>
  <c r="Q193" s="1"/>
  <c r="O11" i="3"/>
  <c r="O13" s="1"/>
  <c r="C13"/>
</calcChain>
</file>

<file path=xl/sharedStrings.xml><?xml version="1.0" encoding="utf-8"?>
<sst xmlns="http://schemas.openxmlformats.org/spreadsheetml/2006/main" count="1398" uniqueCount="475">
  <si>
    <t>PROGRAMA ANUAL DE ADQUISICIONES</t>
  </si>
  <si>
    <t>CALENDARIO DE ARTICULOS POR PARTIDA</t>
  </si>
  <si>
    <t>UNIDAD PRESUPUESTAL</t>
  </si>
  <si>
    <t>PROGRAMA, SUBPROGRAMA Y PROYECTO</t>
  </si>
  <si>
    <t>FECHA DE ELABORACION</t>
  </si>
  <si>
    <t>DESCRIPCION DEL ARTICULO</t>
  </si>
  <si>
    <t>U.M.</t>
  </si>
  <si>
    <t>PRECIO</t>
  </si>
  <si>
    <t>UNITARIO</t>
  </si>
  <si>
    <t>CANTIDAD</t>
  </si>
  <si>
    <t>IMPORTE</t>
  </si>
  <si>
    <t>TOTALES</t>
  </si>
  <si>
    <t>CALENDARIO DE CANTIDAD DE ARTICULOS</t>
  </si>
  <si>
    <t>PAA-1</t>
  </si>
  <si>
    <t>HOJA:  1  DE  1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</si>
  <si>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</si>
  <si>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</si>
  <si>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</si>
  <si>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</si>
  <si>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</si>
  <si>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</si>
  <si>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</si>
  <si>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</si>
  <si>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</si>
  <si>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</si>
  <si>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</si>
  <si>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</si>
  <si>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EJERCICIO</t>
  </si>
  <si>
    <t>201S80821-253143-1377</t>
  </si>
  <si>
    <t>06- 06,1 - 06,1,1</t>
  </si>
  <si>
    <t>PARTIDA</t>
  </si>
  <si>
    <t>CONCEPTO</t>
  </si>
  <si>
    <t>PRESUPUESTO</t>
  </si>
  <si>
    <t>AUTORIZADO</t>
  </si>
  <si>
    <t>PAA-2</t>
  </si>
  <si>
    <t>TOTAL ANUAL</t>
  </si>
  <si>
    <t xml:space="preserve">TOTAL: </t>
  </si>
  <si>
    <t>CONSOLIDACION POR UNIDAD PRESUPUESTAL</t>
  </si>
  <si>
    <t>DEPENDENCIA</t>
  </si>
  <si>
    <t>TOTAL:</t>
  </si>
  <si>
    <t>MATERIALES Y SUMINISTROS</t>
  </si>
  <si>
    <t>MATERIALES Y ÚTILES DE OFICINA</t>
  </si>
  <si>
    <t>Clips</t>
  </si>
  <si>
    <t>Corrector de lápiz</t>
  </si>
  <si>
    <t>Etiqueta Blanca para CD</t>
  </si>
  <si>
    <t>Folder tamaño carta</t>
  </si>
  <si>
    <t>Lapicero</t>
  </si>
  <si>
    <t>Sobre para CD</t>
  </si>
  <si>
    <t>Cinta canela</t>
  </si>
  <si>
    <t>Cinta Diurex</t>
  </si>
  <si>
    <t>Tijeras</t>
  </si>
  <si>
    <t>Hojas de color</t>
  </si>
  <si>
    <t>Engrapadora</t>
  </si>
  <si>
    <t>Cinta transparente</t>
  </si>
  <si>
    <t>Aire Comprimido</t>
  </si>
  <si>
    <t>Carpeta de vinil de 4 pulgadas</t>
  </si>
  <si>
    <t>Calculadora</t>
  </si>
  <si>
    <t>Carpeta blanca de vinil 1.5" tamaño carta</t>
  </si>
  <si>
    <t>Charola para documentos</t>
  </si>
  <si>
    <t>Cuaderno tipo frances</t>
  </si>
  <si>
    <t>Perforadora de 3 hoyos</t>
  </si>
  <si>
    <t>MATERIALES Y ÚTILES DE IMPRESIÓN Y REPRODUCCION</t>
  </si>
  <si>
    <t>MATERIALES Y ÚTILES PARA EL PROCESAMIENTO EN EQUIPOS Y BIENES INFORMÁTICOS</t>
  </si>
  <si>
    <t>MATERIAL DE LIMPIEZA</t>
  </si>
  <si>
    <t>MATERIAL DIDÁCTICO</t>
  </si>
  <si>
    <t>PRODUCTOS ALIMENTICIOS PARA EL PERSONAL DERIVADO DE ACT EXTRAORD</t>
  </si>
  <si>
    <t>MATERIAL ELÉCTRICO Y ELECTRÓNICO</t>
  </si>
  <si>
    <t>ARTÍCULOS METÁLICOS PARA LA CONSTRUCCIÓN</t>
  </si>
  <si>
    <t>PINTURAS</t>
  </si>
  <si>
    <t>COMBUSTIBLES, LUBRICANTES Y ADITIVOS PARA SERV ADMVOS</t>
  </si>
  <si>
    <t>VESTUARIO Y UNIFORMES</t>
  </si>
  <si>
    <t>ARTÍCULOS DEPORTIVOS</t>
  </si>
  <si>
    <t>20000000 MATERIALES Y SUMINISTROS</t>
  </si>
  <si>
    <t>caja</t>
  </si>
  <si>
    <t>pieza</t>
  </si>
  <si>
    <t>Paquete</t>
  </si>
  <si>
    <t>paquete</t>
  </si>
  <si>
    <t>pza</t>
  </si>
  <si>
    <t>bote</t>
  </si>
  <si>
    <t>Pieza</t>
  </si>
  <si>
    <t>pzas</t>
  </si>
  <si>
    <t>servicio</t>
  </si>
  <si>
    <t>piezas</t>
  </si>
  <si>
    <t>30000000 SERVICIOS GENERALES</t>
  </si>
  <si>
    <t>SERVICIO DE ENERGÍA ELÉCTRICA</t>
  </si>
  <si>
    <t>SERVICIO DE AGUA POTABLE</t>
  </si>
  <si>
    <t>SERVICIO TELEFÓNICO CONVENCIONAL</t>
  </si>
  <si>
    <t>SERVICIO DE MENSAJERÍA</t>
  </si>
  <si>
    <t>CONTRATACIÓN DE OTROS SERVICIOS</t>
  </si>
  <si>
    <t>ARRENDAMIENTO DE EDIFICIOS Y LOCALES</t>
  </si>
  <si>
    <t>ARRENDAMIENTO DE EQUIPO DE TRANSPORTE PARA SERVICIOS ADMVOS</t>
  </si>
  <si>
    <t>Arrendamiento de transporte para práctica y visita a empresas</t>
  </si>
  <si>
    <t>ASESORIAS ASOCIADAS A CONVENIOS O ACUERDOS</t>
  </si>
  <si>
    <t>CAPACITACION</t>
  </si>
  <si>
    <t>SEGURO DE BIENES PATRIMONIALES</t>
  </si>
  <si>
    <t>Seguros de bienes patrimoniales</t>
  </si>
  <si>
    <t>CONSERVACION Y MANTENIENTO DE INMUEBLES</t>
  </si>
  <si>
    <t>Servicios de Conservación y mantenimiento de inmuebles</t>
  </si>
  <si>
    <t>Servicios de Conservación y mantenimiento de equipo y mobiliario de administración</t>
  </si>
  <si>
    <t>IMPRESIONES</t>
  </si>
  <si>
    <t>PASAJES NACIONALES A SERVIDORES PÚBLICOS</t>
  </si>
  <si>
    <t>Pasajes para asistencia a reuniones de trabajo</t>
  </si>
  <si>
    <t>Pasajes Nacionales a Servidores Públicos</t>
  </si>
  <si>
    <t>Comida para conferencistas y ponentes de talleres</t>
  </si>
  <si>
    <t>Hospedajes para conferencistas y ponentes de talleres</t>
  </si>
  <si>
    <t>Viaticos Nacionales a Servidores Públicos</t>
  </si>
  <si>
    <t>TRASLADOS LOCALES</t>
  </si>
  <si>
    <t>ATENCION A VISITANTES</t>
  </si>
  <si>
    <t>CONGRESOS Y CONVENCIONES</t>
  </si>
  <si>
    <t>servicios</t>
  </si>
  <si>
    <t>BIENES INFORMÁTICOS</t>
  </si>
  <si>
    <t>SERVICIOS GENERALES</t>
  </si>
  <si>
    <t>BIENES MUEBLES, INMUEBLES E INTANGIBLES</t>
  </si>
  <si>
    <t>INSTITUTO TECNOLOGICO SUPERIOR DE JUAN RODRIGUEZ CLARA</t>
  </si>
  <si>
    <t>PAA-3</t>
  </si>
  <si>
    <t>INGRESOS PROPIOS</t>
  </si>
  <si>
    <t>06- 06, 1 - 06,1,1</t>
  </si>
  <si>
    <t>CONSOLIDADO POR SECTOR</t>
  </si>
  <si>
    <t xml:space="preserve">50% RECURSO FEDERAL </t>
  </si>
  <si>
    <t>50% RECURSO ESTATAL</t>
  </si>
  <si>
    <t>Grapas</t>
  </si>
  <si>
    <t>Carpeta blanca de vinil 2" tamaño carta</t>
  </si>
  <si>
    <t>Tinta para sello</t>
  </si>
  <si>
    <t>Desengrapadora (tipo uña)</t>
  </si>
  <si>
    <t>Pegamento liquido 225 ml.</t>
  </si>
  <si>
    <t>pzas.</t>
  </si>
  <si>
    <t>paq.</t>
  </si>
  <si>
    <t>Sello</t>
  </si>
  <si>
    <t>Cinta 5 paneles YMCKO para impresora evolis-DUALYS</t>
  </si>
  <si>
    <t>Cinta Hologramica para impresora Evolis</t>
  </si>
  <si>
    <t>Disco CD con 50 piezas</t>
  </si>
  <si>
    <t>MATERIALES PARA INFORMACION</t>
  </si>
  <si>
    <t>Cloro liquido 1 litro</t>
  </si>
  <si>
    <t>Jerga</t>
  </si>
  <si>
    <t>Aromatizantes de ambiente</t>
  </si>
  <si>
    <t>Escobas</t>
  </si>
  <si>
    <t>Trapeadores</t>
  </si>
  <si>
    <t>Fibra lavatrastres</t>
  </si>
  <si>
    <t>Recogedor de basura</t>
  </si>
  <si>
    <t>Liquido para limpiar madera</t>
  </si>
  <si>
    <t>Botas</t>
  </si>
  <si>
    <t>litro</t>
  </si>
  <si>
    <t>Libros de obras literarias, dramaticas, poeticas y culturales</t>
  </si>
  <si>
    <t>Café</t>
  </si>
  <si>
    <t>Vasos desechables (paquete con 25 piezas)</t>
  </si>
  <si>
    <t>Crema</t>
  </si>
  <si>
    <t>Agua embotellada</t>
  </si>
  <si>
    <t>Refrescos (pieza 3 litros)</t>
  </si>
  <si>
    <t>Servilletas (Paquete)</t>
  </si>
  <si>
    <t xml:space="preserve">Garrafon de agua  </t>
  </si>
  <si>
    <t>Servicio de comida</t>
  </si>
  <si>
    <t>Deshechables</t>
  </si>
  <si>
    <t>Serv.</t>
  </si>
  <si>
    <t>paquetes</t>
  </si>
  <si>
    <t>serv</t>
  </si>
  <si>
    <t>Focos</t>
  </si>
  <si>
    <t>Apagadores</t>
  </si>
  <si>
    <t>Contactos polarizados</t>
  </si>
  <si>
    <t>Placas de 2 ventanas</t>
  </si>
  <si>
    <t>Placas de 3 ventanas</t>
  </si>
  <si>
    <t>Soquet de porcelana</t>
  </si>
  <si>
    <t>Cinta de aislar</t>
  </si>
  <si>
    <t>Cinta Industrial</t>
  </si>
  <si>
    <t>Cinta negra aislante</t>
  </si>
  <si>
    <t>Piezas</t>
  </si>
  <si>
    <t>Martillo</t>
  </si>
  <si>
    <t>Desarmadores</t>
  </si>
  <si>
    <t>Clavos</t>
  </si>
  <si>
    <t>Pinzas</t>
  </si>
  <si>
    <t>Pintura de color litro</t>
  </si>
  <si>
    <t>PRODUCTOS QUIMICOS BASICOS</t>
  </si>
  <si>
    <t>lotes</t>
  </si>
  <si>
    <t xml:space="preserve">Productos quimicos basicos organicos </t>
  </si>
  <si>
    <t>Playeras para congreso</t>
  </si>
  <si>
    <t>Uniforme para la selección de volibol ambas ramas</t>
  </si>
  <si>
    <t>Uniformes para la selección de Basquet bol ambas ramas</t>
  </si>
  <si>
    <t>Uniformes para la selección de futbol ambas ramas</t>
  </si>
  <si>
    <t>Camisas rotuladas para ajedrez</t>
  </si>
  <si>
    <t>Uniformes deportivos para equipos de volibol ambas ramas  (premiacion)</t>
  </si>
  <si>
    <t>Uniformes deportivos para equipos de futbol ambas ramas (premiacion)</t>
  </si>
  <si>
    <t>Uniformes para promotores</t>
  </si>
  <si>
    <t>pares</t>
  </si>
  <si>
    <t>Paquetes</t>
  </si>
  <si>
    <t>Tableros de ajedrez</t>
  </si>
  <si>
    <t xml:space="preserve">Balones de futbol </t>
  </si>
  <si>
    <t xml:space="preserve">Trofeos </t>
  </si>
  <si>
    <t>Envío de mensajeria   CENEVAL</t>
  </si>
  <si>
    <t>Seguro de Vida</t>
  </si>
  <si>
    <t>Contratación de Seguros de Vida para Estudiantes</t>
  </si>
  <si>
    <t>ARRENDAMIENTO DE MOBILIARIO</t>
  </si>
  <si>
    <t>STAND'S</t>
  </si>
  <si>
    <t>ARREND. DE MOBILIARIO Y EQ. DE ADMON, EDUC, Y RECREATIVO</t>
  </si>
  <si>
    <t>Renta de transporte para visitas y practicas industriales</t>
  </si>
  <si>
    <t>Renta de autobus</t>
  </si>
  <si>
    <t>Curso de Capacitacion para el area Directiva y Administrativa</t>
  </si>
  <si>
    <t>CONSERVACION Y MATTO DE EQUIPO Y MOBLIARIO DE ADMINISTRACION</t>
  </si>
  <si>
    <t>OTROS GASTOS DE PUBLICACIÓN, DIFUSIÓN E INFORMACIÓN</t>
  </si>
  <si>
    <t>Difusión en radiodifusoras para promoción</t>
  </si>
  <si>
    <t>Difusión en televisión para promoción</t>
  </si>
  <si>
    <t>Prensa escrita</t>
  </si>
  <si>
    <t>Lonas de diferentes eventos</t>
  </si>
  <si>
    <t>pasajes para junta nacional de desarrollo academico</t>
  </si>
  <si>
    <t>Pasajes para asistencia a reuniones de trabajo (PROYECTO DE INVERSIÓN)</t>
  </si>
  <si>
    <t>Pasajes para asistencia a reuniones de trabajo (PRODET, ANTEPROYECTO,  NACIONAL DE PLANEACIÓN, PIID)</t>
  </si>
  <si>
    <t>VIATICOS NACIONALES A SERVIDORES PÚBLICOS</t>
  </si>
  <si>
    <t>Comidas por asistencia a reuniones de trabajo</t>
  </si>
  <si>
    <t>Comidas por asistencia a reuniones de trabajo Nacionales</t>
  </si>
  <si>
    <t>COMIDAS POR ASISTENCIA A REUNIONES DE TRABAJO</t>
  </si>
  <si>
    <t>COMIDAS POR ASISTENCIA A CONCURSO ETAPA REG. Y NAC. ALUMNOS</t>
  </si>
  <si>
    <t>Comidas por asistencia a reuniones de trabajo (PROYECTO DE INVERSIÓN)</t>
  </si>
  <si>
    <t>Eventos deportivos, culturales y civicos</t>
  </si>
  <si>
    <t>eventos</t>
  </si>
  <si>
    <t>Servicios de Taxis Locales</t>
  </si>
  <si>
    <t>Comida para el jurado de consurso local de innovacion</t>
  </si>
  <si>
    <t>ACTIVIDADES CIVICAS Y FESTIVIDADES</t>
  </si>
  <si>
    <t xml:space="preserve">Festejo del dia del maestro, dia de las madres y fin de Año. </t>
  </si>
  <si>
    <t>ESPECTACULOS CULTURALES</t>
  </si>
  <si>
    <t>Evento artistico</t>
  </si>
  <si>
    <t xml:space="preserve">inscripción  a congresos y/o convenciones </t>
  </si>
  <si>
    <t>GASTOS DE REPRESENTACION</t>
  </si>
  <si>
    <t>Gastos de representación</t>
  </si>
  <si>
    <t>Otros impuestos, Derechos y Cuotas</t>
  </si>
  <si>
    <t>IMPUESTOS Y DERECHOS</t>
  </si>
  <si>
    <t>Curso de Formación</t>
  </si>
  <si>
    <t>Curso de Actualización</t>
  </si>
  <si>
    <t xml:space="preserve">50000000 BIENES MUEBLES, INMUEBLES E INTANGIBLES </t>
  </si>
  <si>
    <t>INTEGRACION DE ADQUISICIONES CON INGRESOS PROPIOS</t>
  </si>
  <si>
    <t xml:space="preserve">BIENES MUEBLES, INMUEBLES E INTANGIBLES </t>
  </si>
  <si>
    <t>Agenda economica 2014</t>
  </si>
  <si>
    <t>Boligrafo de gel</t>
  </si>
  <si>
    <t>Broche Baco</t>
  </si>
  <si>
    <t>Caja de clips No.1 c/100 piezas</t>
  </si>
  <si>
    <t>Caja de Clips No.2 C/100 pzas.</t>
  </si>
  <si>
    <t>Caja de clips No.3 c/100 piezas</t>
  </si>
  <si>
    <t>Caja de Grapas</t>
  </si>
  <si>
    <t>Caja de Hojas blancas tamaño carta</t>
  </si>
  <si>
    <t>Caja de Hojas blancas tamaño oficio</t>
  </si>
  <si>
    <t>Caja para archivo muerto plastico</t>
  </si>
  <si>
    <t>Carpeta blanca de vinil 3" tamaño carta</t>
  </si>
  <si>
    <t>Carpeta blanca de vinil 5" tamaño carta</t>
  </si>
  <si>
    <t>Carpeta de vinil de 1 pulgada</t>
  </si>
  <si>
    <t>Carpetas lefort</t>
  </si>
  <si>
    <t>Carrector  de lapiz</t>
  </si>
  <si>
    <t>Cera cuenta facil 14grs</t>
  </si>
  <si>
    <t>Chinches c/100 pieza c/plastico</t>
  </si>
  <si>
    <t>Cinta Makin tape</t>
  </si>
  <si>
    <t>Cinta Sctoh Super para libros 850</t>
  </si>
  <si>
    <t>Clips Num. 3</t>
  </si>
  <si>
    <t>Cojin para sello colo negro</t>
  </si>
  <si>
    <t>Corrector liquido</t>
  </si>
  <si>
    <t>Cronometro</t>
  </si>
  <si>
    <t>Cuter grande</t>
  </si>
  <si>
    <t>Folder colgante tamaño legal.</t>
  </si>
  <si>
    <t>Folder tamaño oficio</t>
  </si>
  <si>
    <t>Goma de migajon</t>
  </si>
  <si>
    <t>Hojas blancas continuas tamaño carta</t>
  </si>
  <si>
    <t>hojas blancas tamaño carta</t>
  </si>
  <si>
    <t>Hojas de opalina cartulina</t>
  </si>
  <si>
    <t>Hojas Opalina Delgada</t>
  </si>
  <si>
    <t>Lapicero de gel</t>
  </si>
  <si>
    <t>lapicero diamante punto fino mediano caja con 12 piezas</t>
  </si>
  <si>
    <t>Lapicero punto fino caja con 12 piezas</t>
  </si>
  <si>
    <t>Lapiceros Bic Punto fino</t>
  </si>
  <si>
    <t>Lapiz</t>
  </si>
  <si>
    <t>Lapiz Adhesivo</t>
  </si>
  <si>
    <t>Lapíz c/ goma No.2</t>
  </si>
  <si>
    <t>Libreta Porfesional pasta gruesa</t>
  </si>
  <si>
    <t xml:space="preserve">Libro Florete raya 96 hojas forma francesa </t>
  </si>
  <si>
    <t>Marcador de CD</t>
  </si>
  <si>
    <t>Marcador Para Pizarron Blanco con 4 piezas magistral</t>
  </si>
  <si>
    <t>Marcador de permanente negro punto fino</t>
  </si>
  <si>
    <t>Marcatexto Fluorescentes con 4 piezas</t>
  </si>
  <si>
    <t xml:space="preserve">Minas 0.5   </t>
  </si>
  <si>
    <t>Opalina delgada</t>
  </si>
  <si>
    <t xml:space="preserve">PAPEL BON </t>
  </si>
  <si>
    <t>Pegamento liquido 110 g.</t>
  </si>
  <si>
    <t>Pegamento líquido 500 g</t>
  </si>
  <si>
    <t>pizarron blanco 90 x 1.20</t>
  </si>
  <si>
    <t xml:space="preserve">Portaminas </t>
  </si>
  <si>
    <t>Post if</t>
  </si>
  <si>
    <t>Post-if grandes</t>
  </si>
  <si>
    <t>Protectores de Hojas tamaño carta c/100 3 perforaciones transparente *</t>
  </si>
  <si>
    <t>Regla de aluminio de 30 centimetros</t>
  </si>
  <si>
    <t>Separadore  por meses del año</t>
  </si>
  <si>
    <t>Separadores  1-10 divisiones con numero</t>
  </si>
  <si>
    <t>Separadores  1-15 divisiones con numero</t>
  </si>
  <si>
    <t>Separadores  12 divisiones sin numero</t>
  </si>
  <si>
    <t>Separadores  31 divisiones con numero</t>
  </si>
  <si>
    <t>Separadores  5 divisiones sin numero</t>
  </si>
  <si>
    <t>Separadores  15 divisiones sin numero</t>
  </si>
  <si>
    <t>Separadores 31 divisiones sin número</t>
  </si>
  <si>
    <t>Separadores 5  divisiones con numero</t>
  </si>
  <si>
    <t>Separadores de 10 Divisiones sin numeros</t>
  </si>
  <si>
    <t>Separadores de Libros en "L"</t>
  </si>
  <si>
    <t>Sobre Bolsa Amarillo</t>
  </si>
  <si>
    <t>Sobre bolsa color amarillo tamaño doble carta</t>
  </si>
  <si>
    <t>Sobre tamaño carta con 25 piezas</t>
  </si>
  <si>
    <t>Sobre tamaño oficio con 50 piezas</t>
  </si>
  <si>
    <t>Sobres bolsa color amarillo tamaño oficio</t>
  </si>
  <si>
    <t>Sujeta documentos 25mm negro c/12 piezas</t>
  </si>
  <si>
    <t>Sujeta documentos 41 mm negro c/12 piezas</t>
  </si>
  <si>
    <t>Sujeta documentos 51mm negro c/12 piezas</t>
  </si>
  <si>
    <t>Sujeta documentos mediano</t>
  </si>
  <si>
    <t>Tarjetas de Contro de Libros</t>
  </si>
  <si>
    <t>Toallas limpiadoras de P´C</t>
  </si>
  <si>
    <t>Cajas</t>
  </si>
  <si>
    <t>cajas</t>
  </si>
  <si>
    <t>Caja</t>
  </si>
  <si>
    <t>Pza</t>
  </si>
  <si>
    <t>PIEZA</t>
  </si>
  <si>
    <t>Pza.</t>
  </si>
  <si>
    <t>Paq.</t>
  </si>
  <si>
    <t>Paq</t>
  </si>
  <si>
    <t>Cartuchos de toner para impresora</t>
  </si>
  <si>
    <t>Tambor Brother 420 Impresora HL5340</t>
  </si>
  <si>
    <t>Tinta Epson Stylus AMARILLO T40W TX600WF</t>
  </si>
  <si>
    <t>Tinta Epson Stylus CYAN T40W TX60</t>
  </si>
  <si>
    <t>Tinta Epson Stylus MAGENTA T40W TX600WF</t>
  </si>
  <si>
    <t>Tinta Epson Stylus Negro Tx515FN/1110</t>
  </si>
  <si>
    <t>Tinta HP 662XL NEGRO</t>
  </si>
  <si>
    <t>Tinta HP 662XL Tricolor</t>
  </si>
  <si>
    <t>Toner Brother TN-420 Negro</t>
  </si>
  <si>
    <t>Toner HP 85-A negro</t>
  </si>
  <si>
    <t>Toner samsung k406</t>
  </si>
  <si>
    <t>CD</t>
  </si>
  <si>
    <t>Memoria usb 16 G</t>
  </si>
  <si>
    <t>Toalla Limpiadora de PC´S</t>
  </si>
  <si>
    <t>Bote</t>
  </si>
  <si>
    <t>PAQ</t>
  </si>
  <si>
    <t>torres</t>
  </si>
  <si>
    <t>Adquisicion de aplicaciones de SIE</t>
  </si>
  <si>
    <t>Fabuloso 10 litro</t>
  </si>
  <si>
    <t>Jabon liquido para manos de 20 litros</t>
  </si>
  <si>
    <t>Papel sanitario rollo para dispensadores</t>
  </si>
  <si>
    <t>Toalla en rollo para dispensadores</t>
  </si>
  <si>
    <t>Bolsa negra chica</t>
  </si>
  <si>
    <t>Bolsa negra grande</t>
  </si>
  <si>
    <t>Guantes mediano de plastico</t>
  </si>
  <si>
    <t>Pino liquido 10 litro</t>
  </si>
  <si>
    <t>kilos</t>
  </si>
  <si>
    <t>Pizarrón Blanco de 60 x 90</t>
  </si>
  <si>
    <t>Libros</t>
  </si>
  <si>
    <t>Agua embotellada (Pieza)</t>
  </si>
  <si>
    <t xml:space="preserve">Agua purificada </t>
  </si>
  <si>
    <t>Azúcar</t>
  </si>
  <si>
    <t>Azúcar (Kilogramo)</t>
  </si>
  <si>
    <t>Café (Kilogramo)</t>
  </si>
  <si>
    <t>Caja de galletas</t>
  </si>
  <si>
    <t>Consumo de alimentos por eventos y actividades extraordinarias</t>
  </si>
  <si>
    <t>Crema (Pieza)</t>
  </si>
  <si>
    <t>Galletas (Paquete)</t>
  </si>
  <si>
    <t>Refrescos (Pieza 3 Litros)</t>
  </si>
  <si>
    <t>Vasos desechables</t>
  </si>
  <si>
    <t>Vasos desechables (Paquete con 25 piezas)</t>
  </si>
  <si>
    <t>kg.</t>
  </si>
  <si>
    <t xml:space="preserve">Servicio </t>
  </si>
  <si>
    <t>Extensiones Electricas</t>
  </si>
  <si>
    <t xml:space="preserve">Cable </t>
  </si>
  <si>
    <t>Reactivos para practicas para Ing. en Agronomia</t>
  </si>
  <si>
    <t>Reactivos para practicas para Laboratorio</t>
  </si>
  <si>
    <t xml:space="preserve">OTROS PRODUCTOS QUIMICOS </t>
  </si>
  <si>
    <t>Combustible, Lubricantes y Aditivos para Servicios Administrativos</t>
  </si>
  <si>
    <t>Aceite</t>
  </si>
  <si>
    <t>litros</t>
  </si>
  <si>
    <t>Trajes regionales para danza de  hombres y mujeres</t>
  </si>
  <si>
    <t>Zapatos de baile</t>
  </si>
  <si>
    <t>balones de volibol</t>
  </si>
  <si>
    <t>Trofeos especiales</t>
  </si>
  <si>
    <t>REFACCIONES Y ACCESORIOS MENORES DE MOBILIARIO Y EQUIPO DE ADMINISTRACIÓN EDUCACIONAL Y RECREATIVO</t>
  </si>
  <si>
    <t>Bateria para camara Cannon Rebel G</t>
  </si>
  <si>
    <t>REFACCIONES Y ACCESORIOS MENORES OTROS BIENES Y MUEBLES</t>
  </si>
  <si>
    <t>Regulador</t>
  </si>
  <si>
    <t>Servicio de Energia Eléctrica (oficinas administrativas)</t>
  </si>
  <si>
    <t>Servicio de Energia Eléctrica (Laboratorio)</t>
  </si>
  <si>
    <t>Servicio de Energia Eléctrica (Centro de computo)</t>
  </si>
  <si>
    <t>Servicio de Agua Potable(Oficinas Administrativas)</t>
  </si>
  <si>
    <t>Servicio de Agua Potable(Laboratorio)</t>
  </si>
  <si>
    <t>Servicio de Agua Potable(Centro de Informacion)</t>
  </si>
  <si>
    <t>Servicio Telefonico Convencional (oficinas Administrativas)</t>
  </si>
  <si>
    <t>Servicio Telefonico Convencional (Centro de Informacion)</t>
  </si>
  <si>
    <t>Envio de documentos a diferentes dependencias</t>
  </si>
  <si>
    <t>Envio de documentacion a dependencias</t>
  </si>
  <si>
    <t>Servicios de areglos</t>
  </si>
  <si>
    <t>Contratación de sillas para la reunión de pronabes</t>
  </si>
  <si>
    <t>servicio de banquetes 6° aniversario</t>
  </si>
  <si>
    <t>servicio de banquetes graduación</t>
  </si>
  <si>
    <t>servicio de arreglo de salon 6° aniversario</t>
  </si>
  <si>
    <t>servicio de arreglo de salon graduación</t>
  </si>
  <si>
    <t>Arrendamiento de Edificios y Locales (Oficinas Administrativas)</t>
  </si>
  <si>
    <t>Arrendamiento de Edificios y Locales (Laboratorio)</t>
  </si>
  <si>
    <t>Arrendamiento de Edificios y Locales (Centro de informacion)</t>
  </si>
  <si>
    <t>Arrendamiento de Edificios y Locales (Casa del Estudiante mujeres)</t>
  </si>
  <si>
    <t>Arrendamiento de Edificios y Locales (Casa del Estudiante hombres)</t>
  </si>
  <si>
    <t>Arrendamiento de edificios y/o locales para congreso</t>
  </si>
  <si>
    <t>Mesas de 1 X 1 metros</t>
  </si>
  <si>
    <t>Mesas de 1 X 2 metros</t>
  </si>
  <si>
    <t>Sillas</t>
  </si>
  <si>
    <t>Manteleria</t>
  </si>
  <si>
    <t>arrendamiento de sillas 6° aniv.</t>
  </si>
  <si>
    <t>arrendamiento de sillas graduación</t>
  </si>
  <si>
    <t>arrendamiento equipo de sonido 6° aniv</t>
  </si>
  <si>
    <t>arrendamiento sonido graduacion</t>
  </si>
  <si>
    <t>Arrendamiento de equipo de fotocopiado (Departamentos Administrativos)</t>
  </si>
  <si>
    <t>Arrendamiento de equipo de fotocopiado (Coordinaciones y Servicios Escolares)</t>
  </si>
  <si>
    <t>Arrendamiento de equipo de fotocopiado (Centro de computo)</t>
  </si>
  <si>
    <t>Renta de Equipo de Transporte para equipos participantes de Innovación Tecnológica Etapa Regional</t>
  </si>
  <si>
    <t>Dictaminacion de Estados Financieros</t>
  </si>
  <si>
    <t>Servicio</t>
  </si>
  <si>
    <t>Beca otorgada para estudios de posgrado</t>
  </si>
  <si>
    <t>Auditor lider en la Norma ISO 9001:2008</t>
  </si>
  <si>
    <t>Certificación y Evaluación de la Norma CONOCER</t>
  </si>
  <si>
    <t>Curso de capacitacion para Ingenieria Industrial</t>
  </si>
  <si>
    <t>Beca</t>
  </si>
  <si>
    <t>SERVICIOS BANCARIOS Y FINANCIEROS</t>
  </si>
  <si>
    <t>Comisiones bancarias por cobros en OVH</t>
  </si>
  <si>
    <t>OTROS SERVICIOS COMERCIALES</t>
  </si>
  <si>
    <t>Servicios adicionales de copiado</t>
  </si>
  <si>
    <t>Fumigacion</t>
  </si>
  <si>
    <t>Fumigacion en Oficinas Adminstrativas, Laboratorio y Centro d computo</t>
  </si>
  <si>
    <t xml:space="preserve">Fumigacion en Instalaciones para clases de alumnos </t>
  </si>
  <si>
    <t>Impresiones de Lonas (Comunicación de politica, y plan rector de calidad)</t>
  </si>
  <si>
    <t>Impresiones para alumnos</t>
  </si>
  <si>
    <t>Souvenir 6° aniversario</t>
  </si>
  <si>
    <t>Lonas 6° aniv</t>
  </si>
  <si>
    <t>Lonas graduación</t>
  </si>
  <si>
    <t>souvenir graduación</t>
  </si>
  <si>
    <t>Difusión por radio, televisión, y otros medios de mensajes sobre programas y actividades gubernamentales</t>
  </si>
  <si>
    <t>Contratación de perifoneo</t>
  </si>
  <si>
    <t>Folder de promoción</t>
  </si>
  <si>
    <t>Volante de promoción</t>
  </si>
  <si>
    <t>Souvenir globos</t>
  </si>
  <si>
    <t>Skydancers para publicidad</t>
  </si>
  <si>
    <t>Souvenir plumas</t>
  </si>
  <si>
    <t>Souvenir llaveros</t>
  </si>
  <si>
    <t>Souvenir pulceras</t>
  </si>
  <si>
    <t>Botarga</t>
  </si>
  <si>
    <t>Tripticos de promoción</t>
  </si>
  <si>
    <t>Llonas de promoción</t>
  </si>
  <si>
    <t>Stickers de promoción</t>
  </si>
  <si>
    <t>Carteles de promoción</t>
  </si>
  <si>
    <t>Video promocional</t>
  </si>
  <si>
    <t>Servicios</t>
  </si>
  <si>
    <t>Pasajes para asistencia a reuniones de trabajo nacionales</t>
  </si>
  <si>
    <t>pasaje</t>
  </si>
  <si>
    <t>Pasajes para a sistencia para reuniones de Trabajo</t>
  </si>
  <si>
    <t>Pasajes para asistencia a reuniones de trabajo.</t>
  </si>
  <si>
    <t>pasajes nacionales</t>
  </si>
  <si>
    <t>Traslados de personal a reuniones de trabajo</t>
  </si>
  <si>
    <t>Pasaje para asistencia a reunines de trabajo</t>
  </si>
  <si>
    <t>Pasajes para asistir a cursos</t>
  </si>
  <si>
    <t>Pasajes para asistir a reuniones de trabajo</t>
  </si>
  <si>
    <t>Pasajes para asistir a congresos</t>
  </si>
  <si>
    <t>Pasaje</t>
  </si>
  <si>
    <t>Pasajes</t>
  </si>
  <si>
    <t>Reunion</t>
  </si>
  <si>
    <t>pasajes</t>
  </si>
  <si>
    <t>Alimentacion para aistir a reuniones de trabajo</t>
  </si>
  <si>
    <t>Alimentación para asitencia a reuniones de Trabajo</t>
  </si>
  <si>
    <t>comidas</t>
  </si>
  <si>
    <t>comidas por asistencias a reuniones de trabajo</t>
  </si>
  <si>
    <t>Hospedaje para asistencia a reuniones de Trabajo</t>
  </si>
  <si>
    <t>ARRENDAMIENTO DE FOTOCOPIADO</t>
  </si>
  <si>
    <t>Equipo de computo</t>
  </si>
  <si>
    <t xml:space="preserve">Piezas </t>
  </si>
  <si>
    <t xml:space="preserve">Asesorias Asociadas a Convenios o Acuerdos </t>
  </si>
  <si>
    <t>Comidas por Asistencia a consurso etapa reg. y nac. Alumnos</t>
  </si>
  <si>
    <t>Comidad por Asistencia a reuniones de trabajo</t>
  </si>
  <si>
    <t>Comidas por asistencia a reuniones de trabajo (Prodet, Anteproyecto,  Nacional de Planeacion, PIID)</t>
  </si>
  <si>
    <t>Comidas por asistencia a reuniones de trabajo (Proyecto de inversion)</t>
  </si>
  <si>
    <t>Comida para el jurado de concurso local de innovacion</t>
  </si>
  <si>
    <t>Comidas por asistencia a reuniones de trabajo (PRODET, ANTEPROYECTO,  NACIONAL DE PLAN., PIID)</t>
  </si>
  <si>
    <t>SUBTOTAL</t>
  </si>
  <si>
    <t>Subtotal</t>
  </si>
  <si>
    <t>TOTAL</t>
  </si>
  <si>
    <t>FUMIGACION</t>
  </si>
</sst>
</file>

<file path=xl/styles.xml><?xml version="1.0" encoding="utf-8"?>
<styleSheet xmlns="http://schemas.openxmlformats.org/spreadsheetml/2006/main">
  <numFmts count="10">
    <numFmt numFmtId="44" formatCode="_-&quot;$&quot;* #,##0.00_-;\-&quot;$&quot;* #,##0.00_-;_-&quot;$&quot;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  <numFmt numFmtId="167" formatCode="_-[$$-80A]* #,##0.00_-;\-[$$-80A]* #,##0.00_-;_-[$$-80A]* &quot;-&quot;??_-;_-@_-"/>
    <numFmt numFmtId="168" formatCode="[$$-2C0A]\ #,##0.00"/>
    <numFmt numFmtId="169" formatCode="dd/mm/yyyy;@"/>
    <numFmt numFmtId="170" formatCode="&quot;$&quot;#,##0.00"/>
    <numFmt numFmtId="171" formatCode="#,##0.0000_ ;\-#,##0.0000\ "/>
    <numFmt numFmtId="172" formatCode="0.0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Albertus Medium"/>
      <family val="2"/>
    </font>
    <font>
      <b/>
      <sz val="9"/>
      <color indexed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Albertus Medium"/>
      <family val="2"/>
    </font>
    <font>
      <sz val="8"/>
      <name val="Arial"/>
      <family val="2"/>
    </font>
    <font>
      <sz val="8"/>
      <color indexed="8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color rgb="FF000000"/>
      <name val="Calibri"/>
      <family val="2"/>
      <scheme val="minor"/>
    </font>
    <font>
      <b/>
      <sz val="8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685">
    <xf numFmtId="0" fontId="0" fillId="0" borderId="0" xfId="0"/>
    <xf numFmtId="0" fontId="4" fillId="0" borderId="0" xfId="0" applyFont="1"/>
    <xf numFmtId="0" fontId="3" fillId="0" borderId="23" xfId="0" applyFont="1" applyBorder="1"/>
    <xf numFmtId="0" fontId="3" fillId="0" borderId="3" xfId="0" applyFont="1" applyBorder="1"/>
    <xf numFmtId="0" fontId="4" fillId="0" borderId="4" xfId="0" applyFont="1" applyBorder="1"/>
    <xf numFmtId="0" fontId="4" fillId="0" borderId="2" xfId="0" applyFont="1" applyBorder="1"/>
    <xf numFmtId="0" fontId="3" fillId="0" borderId="4" xfId="0" applyFont="1" applyBorder="1"/>
    <xf numFmtId="0" fontId="4" fillId="0" borderId="5" xfId="0" applyFont="1" applyBorder="1"/>
    <xf numFmtId="0" fontId="4" fillId="0" borderId="24" xfId="0" applyFont="1" applyBorder="1" applyAlignment="1">
      <alignment horizontal="center"/>
    </xf>
    <xf numFmtId="0" fontId="3" fillId="0" borderId="0" xfId="0" applyFont="1"/>
    <xf numFmtId="0" fontId="4" fillId="0" borderId="10" xfId="0" applyFont="1" applyBorder="1"/>
    <xf numFmtId="0" fontId="4" fillId="0" borderId="20" xfId="0" applyFont="1" applyBorder="1"/>
    <xf numFmtId="0" fontId="4" fillId="0" borderId="1" xfId="0" applyFont="1" applyBorder="1"/>
    <xf numFmtId="0" fontId="4" fillId="0" borderId="21" xfId="0" applyFont="1" applyBorder="1"/>
    <xf numFmtId="0" fontId="4" fillId="0" borderId="20" xfId="0" applyFont="1" applyBorder="1" applyAlignment="1">
      <alignment horizontal="left"/>
    </xf>
    <xf numFmtId="164" fontId="4" fillId="0" borderId="1" xfId="0" applyNumberFormat="1" applyFont="1" applyBorder="1"/>
    <xf numFmtId="0" fontId="4" fillId="0" borderId="22" xfId="0" applyFont="1" applyBorder="1"/>
    <xf numFmtId="0" fontId="3" fillId="0" borderId="12" xfId="0" applyFont="1" applyBorder="1" applyAlignment="1">
      <alignment horizontal="right"/>
    </xf>
    <xf numFmtId="0" fontId="4" fillId="0" borderId="12" xfId="0" applyFont="1" applyBorder="1"/>
    <xf numFmtId="0" fontId="4" fillId="0" borderId="38" xfId="0" applyFont="1" applyBorder="1" applyAlignment="1">
      <alignment horizontal="left"/>
    </xf>
    <xf numFmtId="0" fontId="4" fillId="0" borderId="33" xfId="0" applyFont="1" applyBorder="1"/>
    <xf numFmtId="0" fontId="4" fillId="0" borderId="1" xfId="0" applyFont="1" applyBorder="1" applyAlignment="1">
      <alignment horizontal="left" wrapText="1"/>
    </xf>
    <xf numFmtId="164" fontId="4" fillId="0" borderId="12" xfId="0" applyNumberFormat="1" applyFont="1" applyBorder="1"/>
    <xf numFmtId="0" fontId="6" fillId="0" borderId="0" xfId="0" applyFont="1" applyBorder="1"/>
    <xf numFmtId="0" fontId="6" fillId="0" borderId="0" xfId="0" applyFont="1"/>
    <xf numFmtId="164" fontId="6" fillId="0" borderId="0" xfId="2" applyFont="1"/>
    <xf numFmtId="0" fontId="5" fillId="0" borderId="23" xfId="0" applyFont="1" applyBorder="1"/>
    <xf numFmtId="0" fontId="5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1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164" fontId="5" fillId="0" borderId="11" xfId="2" applyFont="1" applyFill="1" applyBorder="1" applyAlignment="1">
      <alignment horizontal="center"/>
    </xf>
    <xf numFmtId="0" fontId="5" fillId="0" borderId="0" xfId="0" applyFont="1" applyFill="1" applyBorder="1"/>
    <xf numFmtId="0" fontId="6" fillId="0" borderId="13" xfId="0" applyFont="1" applyFill="1" applyBorder="1" applyAlignment="1">
      <alignment wrapText="1"/>
    </xf>
    <xf numFmtId="0" fontId="6" fillId="0" borderId="13" xfId="0" applyFont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164" fontId="6" fillId="0" borderId="28" xfId="2" applyFont="1" applyBorder="1"/>
    <xf numFmtId="0" fontId="6" fillId="0" borderId="1" xfId="0" applyFont="1" applyBorder="1" applyAlignment="1">
      <alignment horizontal="center"/>
    </xf>
    <xf numFmtId="164" fontId="6" fillId="0" borderId="21" xfId="2" applyFont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right"/>
    </xf>
    <xf numFmtId="0" fontId="5" fillId="0" borderId="20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0" borderId="38" xfId="0" applyFont="1" applyFill="1" applyBorder="1" applyAlignment="1"/>
    <xf numFmtId="0" fontId="5" fillId="0" borderId="22" xfId="0" applyFont="1" applyBorder="1" applyAlignment="1">
      <alignment horizontal="right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164" fontId="5" fillId="0" borderId="40" xfId="2" applyFont="1" applyBorder="1"/>
    <xf numFmtId="164" fontId="6" fillId="0" borderId="0" xfId="0" applyNumberFormat="1" applyFont="1"/>
    <xf numFmtId="164" fontId="6" fillId="0" borderId="4" xfId="0" applyNumberFormat="1" applyFont="1" applyBorder="1"/>
    <xf numFmtId="0" fontId="5" fillId="0" borderId="0" xfId="0" applyFont="1" applyFill="1" applyBorder="1" applyAlignment="1">
      <alignment horizontal="center"/>
    </xf>
    <xf numFmtId="164" fontId="5" fillId="0" borderId="16" xfId="0" applyNumberFormat="1" applyFont="1" applyFill="1" applyBorder="1" applyAlignment="1">
      <alignment vertical="center" wrapText="1"/>
    </xf>
    <xf numFmtId="164" fontId="6" fillId="0" borderId="35" xfId="0" applyNumberFormat="1" applyFont="1" applyBorder="1"/>
    <xf numFmtId="164" fontId="7" fillId="0" borderId="29" xfId="1" applyNumberFormat="1" applyFont="1" applyFill="1" applyBorder="1" applyAlignment="1">
      <alignment horizontal="left"/>
    </xf>
    <xf numFmtId="164" fontId="5" fillId="0" borderId="37" xfId="0" applyNumberFormat="1" applyFont="1" applyBorder="1"/>
    <xf numFmtId="0" fontId="5" fillId="0" borderId="19" xfId="0" applyFont="1" applyBorder="1" applyAlignment="1">
      <alignment horizontal="left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5" fillId="0" borderId="20" xfId="0" applyFont="1" applyBorder="1" applyAlignment="1">
      <alignment wrapText="1"/>
    </xf>
    <xf numFmtId="0" fontId="4" fillId="0" borderId="13" xfId="0" applyFont="1" applyBorder="1"/>
    <xf numFmtId="165" fontId="4" fillId="0" borderId="28" xfId="1" applyFont="1" applyBorder="1"/>
    <xf numFmtId="166" fontId="4" fillId="0" borderId="28" xfId="1" applyNumberFormat="1" applyFont="1" applyBorder="1"/>
    <xf numFmtId="0" fontId="4" fillId="0" borderId="0" xfId="0" applyFont="1" applyAlignment="1">
      <alignment horizontal="right"/>
    </xf>
    <xf numFmtId="0" fontId="4" fillId="0" borderId="19" xfId="0" applyFont="1" applyBorder="1"/>
    <xf numFmtId="165" fontId="4" fillId="0" borderId="11" xfId="1" applyFont="1" applyBorder="1"/>
    <xf numFmtId="0" fontId="4" fillId="0" borderId="20" xfId="0" applyFont="1" applyBorder="1" applyAlignment="1">
      <alignment wrapText="1"/>
    </xf>
    <xf numFmtId="0" fontId="3" fillId="0" borderId="22" xfId="0" applyFont="1" applyBorder="1" applyAlignment="1">
      <alignment horizontal="right"/>
    </xf>
    <xf numFmtId="166" fontId="4" fillId="0" borderId="40" xfId="0" applyNumberFormat="1" applyFont="1" applyBorder="1"/>
    <xf numFmtId="0" fontId="3" fillId="0" borderId="43" xfId="0" applyFont="1" applyBorder="1"/>
    <xf numFmtId="0" fontId="4" fillId="0" borderId="39" xfId="0" applyFont="1" applyBorder="1" applyAlignment="1">
      <alignment horizontal="left"/>
    </xf>
    <xf numFmtId="0" fontId="4" fillId="0" borderId="13" xfId="0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164" fontId="5" fillId="4" borderId="3" xfId="0" applyNumberFormat="1" applyFont="1" applyFill="1" applyBorder="1" applyAlignment="1">
      <alignment horizontal="center"/>
    </xf>
    <xf numFmtId="0" fontId="5" fillId="4" borderId="32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164" fontId="5" fillId="4" borderId="31" xfId="2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164" fontId="5" fillId="4" borderId="40" xfId="2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5" fillId="0" borderId="20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/>
    <xf numFmtId="0" fontId="5" fillId="0" borderId="4" xfId="0" applyFont="1" applyBorder="1"/>
    <xf numFmtId="0" fontId="5" fillId="0" borderId="46" xfId="0" applyFont="1" applyBorder="1"/>
    <xf numFmtId="0" fontId="6" fillId="0" borderId="47" xfId="0" applyFont="1" applyBorder="1" applyAlignment="1">
      <alignment horizontal="center"/>
    </xf>
    <xf numFmtId="0" fontId="5" fillId="0" borderId="43" xfId="0" applyFont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5" fillId="0" borderId="13" xfId="0" applyFont="1" applyFill="1" applyBorder="1" applyAlignment="1">
      <alignment vertical="center" wrapText="1"/>
    </xf>
    <xf numFmtId="0" fontId="5" fillId="0" borderId="27" xfId="0" applyFont="1" applyBorder="1" applyAlignment="1">
      <alignment horizontal="left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/>
    </xf>
    <xf numFmtId="164" fontId="5" fillId="0" borderId="28" xfId="2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164" fontId="7" fillId="0" borderId="33" xfId="0" applyNumberFormat="1" applyFont="1" applyFill="1" applyBorder="1" applyAlignment="1">
      <alignment horizontal="right"/>
    </xf>
    <xf numFmtId="0" fontId="6" fillId="0" borderId="13" xfId="0" applyFont="1" applyFill="1" applyBorder="1" applyAlignment="1">
      <alignment horizontal="center"/>
    </xf>
    <xf numFmtId="1" fontId="6" fillId="0" borderId="0" xfId="0" applyNumberFormat="1" applyFont="1"/>
    <xf numFmtId="1" fontId="5" fillId="0" borderId="0" xfId="0" applyNumberFormat="1" applyFont="1"/>
    <xf numFmtId="1" fontId="5" fillId="0" borderId="0" xfId="0" applyNumberFormat="1" applyFont="1" applyFill="1" applyBorder="1"/>
    <xf numFmtId="167" fontId="4" fillId="0" borderId="13" xfId="0" applyNumberFormat="1" applyFont="1" applyBorder="1"/>
    <xf numFmtId="0" fontId="5" fillId="4" borderId="18" xfId="0" applyFont="1" applyFill="1" applyBorder="1" applyAlignment="1">
      <alignment horizontal="center"/>
    </xf>
    <xf numFmtId="164" fontId="5" fillId="4" borderId="7" xfId="0" applyNumberFormat="1" applyFont="1" applyFill="1" applyBorder="1" applyAlignment="1">
      <alignment horizontal="center"/>
    </xf>
    <xf numFmtId="1" fontId="5" fillId="4" borderId="42" xfId="0" applyNumberFormat="1" applyFont="1" applyFill="1" applyBorder="1" applyAlignment="1">
      <alignment horizontal="center"/>
    </xf>
    <xf numFmtId="0" fontId="5" fillId="0" borderId="19" xfId="0" applyFont="1" applyFill="1" applyBorder="1" applyAlignment="1">
      <alignment horizontal="left" vertical="center" wrapText="1"/>
    </xf>
    <xf numFmtId="1" fontId="5" fillId="0" borderId="10" xfId="0" applyNumberFormat="1" applyFont="1" applyFill="1" applyBorder="1" applyAlignment="1">
      <alignment horizontal="center"/>
    </xf>
    <xf numFmtId="0" fontId="5" fillId="0" borderId="27" xfId="0" applyFont="1" applyFill="1" applyBorder="1" applyAlignment="1">
      <alignment wrapText="1"/>
    </xf>
    <xf numFmtId="1" fontId="6" fillId="0" borderId="29" xfId="0" applyNumberFormat="1" applyFont="1" applyFill="1" applyBorder="1" applyAlignment="1">
      <alignment horizontal="center"/>
    </xf>
    <xf numFmtId="164" fontId="6" fillId="0" borderId="21" xfId="2" applyFont="1" applyFill="1" applyBorder="1"/>
    <xf numFmtId="0" fontId="6" fillId="0" borderId="0" xfId="0" applyFont="1" applyFill="1"/>
    <xf numFmtId="0" fontId="5" fillId="0" borderId="38" xfId="0" applyFont="1" applyBorder="1" applyAlignment="1">
      <alignment horizontal="left"/>
    </xf>
    <xf numFmtId="0" fontId="6" fillId="0" borderId="1" xfId="0" applyFont="1" applyBorder="1"/>
    <xf numFmtId="0" fontId="6" fillId="0" borderId="29" xfId="0" applyFont="1" applyBorder="1" applyAlignment="1">
      <alignment horizontal="center"/>
    </xf>
    <xf numFmtId="168" fontId="7" fillId="0" borderId="1" xfId="0" applyNumberFormat="1" applyFont="1" applyFill="1" applyBorder="1" applyAlignment="1">
      <alignment horizontal="right"/>
    </xf>
    <xf numFmtId="1" fontId="7" fillId="0" borderId="1" xfId="0" applyNumberFormat="1" applyFont="1" applyFill="1" applyBorder="1" applyAlignment="1">
      <alignment horizontal="center"/>
    </xf>
    <xf numFmtId="168" fontId="7" fillId="3" borderId="1" xfId="0" applyNumberFormat="1" applyFont="1" applyFill="1" applyBorder="1" applyAlignment="1">
      <alignment horizontal="right"/>
    </xf>
    <xf numFmtId="0" fontId="7" fillId="0" borderId="29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10" fillId="0" borderId="38" xfId="0" applyFont="1" applyFill="1" applyBorder="1" applyAlignment="1">
      <alignment horizontal="left"/>
    </xf>
    <xf numFmtId="44" fontId="7" fillId="0" borderId="1" xfId="2" applyNumberFormat="1" applyFont="1" applyFill="1" applyBorder="1" applyAlignment="1">
      <alignment horizontal="right"/>
    </xf>
    <xf numFmtId="0" fontId="5" fillId="0" borderId="51" xfId="0" applyFont="1" applyBorder="1" applyAlignment="1">
      <alignment horizontal="right"/>
    </xf>
    <xf numFmtId="0" fontId="5" fillId="0" borderId="52" xfId="0" applyFont="1" applyBorder="1"/>
    <xf numFmtId="164" fontId="6" fillId="0" borderId="0" xfId="2" applyFont="1" applyFill="1"/>
    <xf numFmtId="164" fontId="6" fillId="2" borderId="0" xfId="0" applyNumberFormat="1" applyFont="1" applyFill="1" applyBorder="1" applyAlignment="1">
      <alignment horizontal="right"/>
    </xf>
    <xf numFmtId="168" fontId="6" fillId="0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left" vertical="justify"/>
    </xf>
    <xf numFmtId="167" fontId="7" fillId="0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168" fontId="7" fillId="2" borderId="1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164" fontId="6" fillId="2" borderId="21" xfId="2" applyFont="1" applyFill="1" applyBorder="1"/>
    <xf numFmtId="0" fontId="6" fillId="2" borderId="29" xfId="0" applyFont="1" applyFill="1" applyBorder="1" applyAlignment="1">
      <alignment horizontal="center"/>
    </xf>
    <xf numFmtId="1" fontId="6" fillId="2" borderId="29" xfId="0" applyNumberFormat="1" applyFont="1" applyFill="1" applyBorder="1" applyAlignment="1">
      <alignment horizontal="center"/>
    </xf>
    <xf numFmtId="164" fontId="5" fillId="4" borderId="15" xfId="0" applyNumberFormat="1" applyFont="1" applyFill="1" applyBorder="1" applyAlignment="1">
      <alignment horizontal="center"/>
    </xf>
    <xf numFmtId="164" fontId="5" fillId="4" borderId="18" xfId="0" applyNumberFormat="1" applyFont="1" applyFill="1" applyBorder="1" applyAlignment="1">
      <alignment horizontal="center"/>
    </xf>
    <xf numFmtId="1" fontId="4" fillId="0" borderId="45" xfId="0" applyNumberFormat="1" applyFont="1" applyBorder="1"/>
    <xf numFmtId="1" fontId="4" fillId="0" borderId="40" xfId="0" applyNumberFormat="1" applyFont="1" applyBorder="1"/>
    <xf numFmtId="164" fontId="6" fillId="0" borderId="0" xfId="0" applyNumberFormat="1" applyFont="1" applyAlignment="1">
      <alignment horizontal="right"/>
    </xf>
    <xf numFmtId="164" fontId="6" fillId="0" borderId="4" xfId="0" applyNumberFormat="1" applyFont="1" applyBorder="1" applyAlignment="1">
      <alignment horizontal="right"/>
    </xf>
    <xf numFmtId="164" fontId="5" fillId="0" borderId="10" xfId="0" applyNumberFormat="1" applyFont="1" applyFill="1" applyBorder="1" applyAlignment="1">
      <alignment horizontal="right" vertical="center" wrapText="1"/>
    </xf>
    <xf numFmtId="164" fontId="6" fillId="0" borderId="13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164" fontId="7" fillId="0" borderId="1" xfId="2" applyNumberFormat="1" applyFont="1" applyFill="1" applyBorder="1" applyAlignment="1">
      <alignment horizontal="right"/>
    </xf>
    <xf numFmtId="164" fontId="5" fillId="0" borderId="52" xfId="0" applyNumberFormat="1" applyFont="1" applyBorder="1" applyAlignment="1">
      <alignment horizontal="right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4" borderId="12" xfId="0" applyNumberFormat="1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7" fillId="2" borderId="1" xfId="0" applyNumberFormat="1" applyFont="1" applyFill="1" applyBorder="1" applyAlignment="1">
      <alignment horizontal="center"/>
    </xf>
    <xf numFmtId="0" fontId="7" fillId="0" borderId="34" xfId="0" applyNumberFormat="1" applyFont="1" applyFill="1" applyBorder="1" applyAlignment="1">
      <alignment horizontal="center"/>
    </xf>
    <xf numFmtId="0" fontId="7" fillId="0" borderId="33" xfId="0" applyNumberFormat="1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/>
    </xf>
    <xf numFmtId="0" fontId="7" fillId="0" borderId="29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center"/>
    </xf>
    <xf numFmtId="0" fontId="5" fillId="0" borderId="52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left"/>
    </xf>
    <xf numFmtId="0" fontId="6" fillId="0" borderId="0" xfId="0" applyNumberFormat="1" applyFont="1"/>
    <xf numFmtId="0" fontId="7" fillId="0" borderId="20" xfId="0" applyFont="1" applyFill="1" applyBorder="1"/>
    <xf numFmtId="0" fontId="7" fillId="0" borderId="38" xfId="0" applyFont="1" applyFill="1" applyBorder="1" applyAlignment="1"/>
    <xf numFmtId="0" fontId="10" fillId="0" borderId="38" xfId="0" applyFont="1" applyFill="1" applyBorder="1"/>
    <xf numFmtId="0" fontId="7" fillId="0" borderId="38" xfId="0" applyFont="1" applyFill="1" applyBorder="1"/>
    <xf numFmtId="0" fontId="7" fillId="0" borderId="13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/>
    </xf>
    <xf numFmtId="0" fontId="7" fillId="0" borderId="38" xfId="0" applyFont="1" applyFill="1" applyBorder="1" applyAlignment="1">
      <alignment horizontal="left" wrapText="1"/>
    </xf>
    <xf numFmtId="0" fontId="7" fillId="0" borderId="20" xfId="0" applyFont="1" applyFill="1" applyBorder="1" applyAlignment="1"/>
    <xf numFmtId="0" fontId="8" fillId="0" borderId="20" xfId="0" applyFont="1" applyFill="1" applyBorder="1" applyAlignment="1"/>
    <xf numFmtId="0" fontId="7" fillId="2" borderId="38" xfId="0" applyFont="1" applyFill="1" applyBorder="1" applyAlignment="1"/>
    <xf numFmtId="0" fontId="7" fillId="0" borderId="20" xfId="0" applyFont="1" applyFill="1" applyBorder="1" applyAlignment="1">
      <alignment horizontal="left"/>
    </xf>
    <xf numFmtId="164" fontId="5" fillId="4" borderId="14" xfId="0" applyNumberFormat="1" applyFont="1" applyFill="1" applyBorder="1" applyAlignment="1">
      <alignment horizontal="right"/>
    </xf>
    <xf numFmtId="164" fontId="5" fillId="4" borderId="42" xfId="0" applyNumberFormat="1" applyFont="1" applyFill="1" applyBorder="1" applyAlignment="1">
      <alignment horizontal="right"/>
    </xf>
    <xf numFmtId="164" fontId="5" fillId="0" borderId="13" xfId="0" applyNumberFormat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/>
    </xf>
    <xf numFmtId="0" fontId="6" fillId="0" borderId="0" xfId="1" applyNumberFormat="1" applyFont="1" applyAlignment="1">
      <alignment horizontal="center"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/>
    <xf numFmtId="0" fontId="5" fillId="0" borderId="0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/>
    <xf numFmtId="0" fontId="5" fillId="0" borderId="12" xfId="0" applyNumberFormat="1" applyFont="1" applyBorder="1" applyAlignment="1">
      <alignment horizontal="center"/>
    </xf>
    <xf numFmtId="0" fontId="7" fillId="2" borderId="2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4" fillId="0" borderId="0" xfId="0" applyFont="1" applyFill="1" applyBorder="1"/>
    <xf numFmtId="0" fontId="14" fillId="0" borderId="0" xfId="0" applyFont="1" applyFill="1"/>
    <xf numFmtId="0" fontId="14" fillId="0" borderId="0" xfId="0" applyNumberFormat="1" applyFont="1" applyFill="1" applyAlignment="1">
      <alignment horizontal="center"/>
    </xf>
    <xf numFmtId="1" fontId="14" fillId="0" borderId="0" xfId="0" applyNumberFormat="1" applyFont="1" applyFill="1"/>
    <xf numFmtId="164" fontId="14" fillId="0" borderId="0" xfId="2" applyFont="1" applyFill="1"/>
    <xf numFmtId="0" fontId="13" fillId="0" borderId="46" xfId="0" applyFont="1" applyFill="1" applyBorder="1" applyAlignment="1">
      <alignment horizontal="center"/>
    </xf>
    <xf numFmtId="0" fontId="13" fillId="0" borderId="0" xfId="0" applyFont="1" applyFill="1" applyBorder="1"/>
    <xf numFmtId="0" fontId="14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13" fillId="0" borderId="0" xfId="0" applyFont="1" applyFill="1"/>
    <xf numFmtId="0" fontId="13" fillId="0" borderId="20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/>
    </xf>
    <xf numFmtId="1" fontId="14" fillId="0" borderId="29" xfId="0" applyNumberFormat="1" applyFont="1" applyFill="1" applyBorder="1" applyAlignment="1">
      <alignment horizontal="center"/>
    </xf>
    <xf numFmtId="164" fontId="14" fillId="0" borderId="21" xfId="2" applyFont="1" applyFill="1" applyBorder="1"/>
    <xf numFmtId="0" fontId="15" fillId="0" borderId="1" xfId="0" applyNumberFormat="1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13" fillId="0" borderId="38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/>
    </xf>
    <xf numFmtId="0" fontId="15" fillId="0" borderId="38" xfId="0" applyFont="1" applyFill="1" applyBorder="1" applyAlignment="1"/>
    <xf numFmtId="0" fontId="14" fillId="0" borderId="38" xfId="0" applyFont="1" applyFill="1" applyBorder="1" applyAlignment="1">
      <alignment horizontal="left"/>
    </xf>
    <xf numFmtId="0" fontId="14" fillId="0" borderId="1" xfId="0" applyFont="1" applyFill="1" applyBorder="1"/>
    <xf numFmtId="0" fontId="14" fillId="0" borderId="21" xfId="0" applyFont="1" applyFill="1" applyBorder="1"/>
    <xf numFmtId="0" fontId="14" fillId="0" borderId="13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wrapText="1"/>
    </xf>
    <xf numFmtId="0" fontId="14" fillId="0" borderId="20" xfId="0" applyFont="1" applyFill="1" applyBorder="1" applyAlignment="1"/>
    <xf numFmtId="0" fontId="14" fillId="0" borderId="20" xfId="0" applyFont="1" applyFill="1" applyBorder="1"/>
    <xf numFmtId="0" fontId="13" fillId="0" borderId="24" xfId="0" applyFont="1" applyFill="1" applyBorder="1" applyAlignment="1">
      <alignment horizontal="center"/>
    </xf>
    <xf numFmtId="0" fontId="13" fillId="0" borderId="18" xfId="0" applyFont="1" applyFill="1" applyBorder="1"/>
    <xf numFmtId="0" fontId="5" fillId="0" borderId="1" xfId="0" applyFont="1" applyBorder="1" applyAlignment="1">
      <alignment horizontal="left" vertical="distributed" wrapText="1"/>
    </xf>
    <xf numFmtId="0" fontId="13" fillId="2" borderId="15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13" fillId="2" borderId="12" xfId="0" applyNumberFormat="1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1" fontId="13" fillId="2" borderId="42" xfId="0" applyNumberFormat="1" applyFont="1" applyFill="1" applyBorder="1" applyAlignment="1">
      <alignment horizontal="center"/>
    </xf>
    <xf numFmtId="164" fontId="13" fillId="2" borderId="40" xfId="2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5" fillId="0" borderId="27" xfId="0" applyFont="1" applyBorder="1"/>
    <xf numFmtId="164" fontId="7" fillId="0" borderId="13" xfId="1" applyNumberFormat="1" applyFont="1" applyFill="1" applyBorder="1" applyAlignment="1">
      <alignment horizontal="right"/>
    </xf>
    <xf numFmtId="0" fontId="10" fillId="3" borderId="38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left"/>
    </xf>
    <xf numFmtId="0" fontId="10" fillId="0" borderId="27" xfId="0" applyFont="1" applyFill="1" applyBorder="1"/>
    <xf numFmtId="0" fontId="10" fillId="0" borderId="53" xfId="0" applyFont="1" applyFill="1" applyBorder="1" applyAlignment="1">
      <alignment horizontal="left"/>
    </xf>
    <xf numFmtId="0" fontId="6" fillId="0" borderId="20" xfId="0" applyFont="1" applyFill="1" applyBorder="1" applyAlignment="1"/>
    <xf numFmtId="0" fontId="6" fillId="0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"/>
    </xf>
    <xf numFmtId="164" fontId="14" fillId="0" borderId="0" xfId="2" applyFont="1"/>
    <xf numFmtId="0" fontId="13" fillId="0" borderId="23" xfId="0" applyFont="1" applyBorder="1" applyAlignment="1">
      <alignment horizontal="center"/>
    </xf>
    <xf numFmtId="0" fontId="13" fillId="0" borderId="3" xfId="0" applyFont="1" applyBorder="1"/>
    <xf numFmtId="0" fontId="14" fillId="0" borderId="4" xfId="0" applyFont="1" applyBorder="1"/>
    <xf numFmtId="164" fontId="14" fillId="0" borderId="4" xfId="2" applyFont="1" applyBorder="1"/>
    <xf numFmtId="164" fontId="14" fillId="0" borderId="2" xfId="2" applyFont="1" applyBorder="1"/>
    <xf numFmtId="164" fontId="13" fillId="0" borderId="4" xfId="2" applyFont="1" applyBorder="1"/>
    <xf numFmtId="164" fontId="13" fillId="0" borderId="43" xfId="2" applyFont="1" applyBorder="1"/>
    <xf numFmtId="164" fontId="14" fillId="0" borderId="5" xfId="2" applyFont="1" applyBorder="1"/>
    <xf numFmtId="0" fontId="13" fillId="0" borderId="24" xfId="0" applyFont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3" fillId="0" borderId="0" xfId="0" applyFont="1"/>
    <xf numFmtId="0" fontId="13" fillId="4" borderId="55" xfId="0" applyFont="1" applyFill="1" applyBorder="1" applyAlignment="1">
      <alignment horizontal="center"/>
    </xf>
    <xf numFmtId="0" fontId="13" fillId="0" borderId="19" xfId="0" applyFont="1" applyBorder="1" applyAlignment="1">
      <alignment horizontal="center"/>
    </xf>
    <xf numFmtId="167" fontId="14" fillId="0" borderId="10" xfId="0" applyNumberFormat="1" applyFont="1" applyBorder="1"/>
    <xf numFmtId="164" fontId="14" fillId="0" borderId="10" xfId="2" applyFont="1" applyBorder="1"/>
    <xf numFmtId="0" fontId="13" fillId="0" borderId="20" xfId="0" applyFont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167" fontId="14" fillId="0" borderId="1" xfId="0" applyNumberFormat="1" applyFont="1" applyBorder="1"/>
    <xf numFmtId="164" fontId="14" fillId="0" borderId="1" xfId="2" applyFont="1" applyBorder="1"/>
    <xf numFmtId="0" fontId="15" fillId="0" borderId="1" xfId="0" applyFont="1" applyFill="1" applyBorder="1" applyAlignment="1"/>
    <xf numFmtId="0" fontId="18" fillId="0" borderId="1" xfId="0" applyFont="1" applyFill="1" applyBorder="1" applyAlignment="1"/>
    <xf numFmtId="0" fontId="13" fillId="0" borderId="1" xfId="0" applyFont="1" applyBorder="1" applyAlignment="1">
      <alignment horizontal="left"/>
    </xf>
    <xf numFmtId="0" fontId="15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wrapText="1"/>
    </xf>
    <xf numFmtId="0" fontId="19" fillId="0" borderId="1" xfId="0" applyFont="1" applyFill="1" applyBorder="1" applyAlignment="1"/>
    <xf numFmtId="0" fontId="15" fillId="0" borderId="1" xfId="0" applyFont="1" applyFill="1" applyBorder="1"/>
    <xf numFmtId="0" fontId="16" fillId="0" borderId="1" xfId="0" applyFont="1" applyFill="1" applyBorder="1" applyAlignment="1">
      <alignment horizontal="left"/>
    </xf>
    <xf numFmtId="0" fontId="13" fillId="0" borderId="22" xfId="0" applyFont="1" applyBorder="1" applyAlignment="1">
      <alignment horizontal="center"/>
    </xf>
    <xf numFmtId="0" fontId="14" fillId="0" borderId="12" xfId="0" applyFont="1" applyFill="1" applyBorder="1" applyAlignment="1">
      <alignment horizontal="left"/>
    </xf>
    <xf numFmtId="0" fontId="15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16" fillId="0" borderId="0" xfId="0" applyFont="1" applyFill="1" applyBorder="1"/>
    <xf numFmtId="0" fontId="15" fillId="0" borderId="0" xfId="0" applyFont="1" applyFill="1" applyBorder="1" applyAlignment="1">
      <alignment wrapText="1"/>
    </xf>
    <xf numFmtId="0" fontId="14" fillId="0" borderId="0" xfId="0" applyFont="1" applyBorder="1"/>
    <xf numFmtId="0" fontId="13" fillId="0" borderId="23" xfId="0" applyFont="1" applyFill="1" applyBorder="1" applyAlignment="1">
      <alignment horizontal="center"/>
    </xf>
    <xf numFmtId="164" fontId="14" fillId="0" borderId="4" xfId="2" applyFont="1" applyFill="1" applyBorder="1"/>
    <xf numFmtId="164" fontId="13" fillId="0" borderId="4" xfId="2" applyFont="1" applyFill="1" applyBorder="1"/>
    <xf numFmtId="164" fontId="13" fillId="0" borderId="43" xfId="2" applyFont="1" applyFill="1" applyBorder="1"/>
    <xf numFmtId="164" fontId="14" fillId="0" borderId="5" xfId="2" applyFont="1" applyFill="1" applyBorder="1"/>
    <xf numFmtId="164" fontId="14" fillId="0" borderId="10" xfId="2" applyFont="1" applyFill="1" applyBorder="1"/>
    <xf numFmtId="0" fontId="13" fillId="0" borderId="20" xfId="0" applyFont="1" applyFill="1" applyBorder="1" applyAlignment="1">
      <alignment horizontal="center"/>
    </xf>
    <xf numFmtId="167" fontId="14" fillId="0" borderId="1" xfId="0" applyNumberFormat="1" applyFont="1" applyFill="1" applyBorder="1"/>
    <xf numFmtId="164" fontId="14" fillId="0" borderId="1" xfId="2" applyFont="1" applyFill="1" applyBorder="1"/>
    <xf numFmtId="0" fontId="13" fillId="0" borderId="22" xfId="0" applyFont="1" applyFill="1" applyBorder="1" applyAlignment="1">
      <alignment horizontal="center"/>
    </xf>
    <xf numFmtId="164" fontId="14" fillId="0" borderId="12" xfId="0" applyNumberFormat="1" applyFont="1" applyFill="1" applyBorder="1"/>
    <xf numFmtId="0" fontId="13" fillId="2" borderId="3" xfId="0" applyFont="1" applyFill="1" applyBorder="1" applyAlignment="1">
      <alignment horizontal="center"/>
    </xf>
    <xf numFmtId="0" fontId="5" fillId="0" borderId="38" xfId="0" applyFont="1" applyBorder="1" applyAlignment="1">
      <alignment vertical="distributed" wrapText="1"/>
    </xf>
    <xf numFmtId="0" fontId="5" fillId="0" borderId="1" xfId="0" applyFont="1" applyBorder="1" applyAlignment="1">
      <alignment vertical="distributed" wrapText="1"/>
    </xf>
    <xf numFmtId="167" fontId="14" fillId="0" borderId="13" xfId="0" applyNumberFormat="1" applyFont="1" applyFill="1" applyBorder="1"/>
    <xf numFmtId="164" fontId="14" fillId="0" borderId="13" xfId="2" applyFont="1" applyFill="1" applyBorder="1"/>
    <xf numFmtId="0" fontId="13" fillId="2" borderId="7" xfId="0" applyFont="1" applyFill="1" applyBorder="1" applyAlignment="1">
      <alignment horizontal="center"/>
    </xf>
    <xf numFmtId="164" fontId="14" fillId="0" borderId="11" xfId="2" applyFont="1" applyFill="1" applyBorder="1"/>
    <xf numFmtId="164" fontId="14" fillId="0" borderId="40" xfId="2" applyFont="1" applyFill="1" applyBorder="1"/>
    <xf numFmtId="0" fontId="13" fillId="0" borderId="38" xfId="0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/>
    </xf>
    <xf numFmtId="0" fontId="5" fillId="0" borderId="13" xfId="0" applyFont="1" applyBorder="1" applyAlignment="1">
      <alignment horizontal="left"/>
    </xf>
    <xf numFmtId="164" fontId="14" fillId="0" borderId="28" xfId="2" applyFont="1" applyFill="1" applyBorder="1"/>
    <xf numFmtId="0" fontId="13" fillId="0" borderId="4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0" borderId="49" xfId="3" applyFont="1" applyFill="1" applyBorder="1" applyAlignment="1">
      <alignment horizontal="center"/>
    </xf>
    <xf numFmtId="0" fontId="7" fillId="0" borderId="29" xfId="3" applyFont="1" applyFill="1" applyBorder="1" applyAlignment="1">
      <alignment horizontal="center" wrapText="1"/>
    </xf>
    <xf numFmtId="44" fontId="6" fillId="0" borderId="1" xfId="2" applyNumberFormat="1" applyFont="1" applyFill="1" applyBorder="1" applyAlignment="1">
      <alignment horizontal="center"/>
    </xf>
    <xf numFmtId="44" fontId="6" fillId="0" borderId="29" xfId="2" applyNumberFormat="1" applyFont="1" applyFill="1" applyBorder="1" applyAlignment="1">
      <alignment horizontal="center"/>
    </xf>
    <xf numFmtId="44" fontId="7" fillId="0" borderId="29" xfId="2" applyNumberFormat="1" applyFont="1" applyFill="1" applyBorder="1" applyAlignment="1">
      <alignment horizontal="right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/>
    </xf>
    <xf numFmtId="164" fontId="6" fillId="3" borderId="21" xfId="2" applyFont="1" applyFill="1" applyBorder="1"/>
    <xf numFmtId="0" fontId="7" fillId="3" borderId="29" xfId="0" applyNumberFormat="1" applyFont="1" applyFill="1" applyBorder="1" applyAlignment="1">
      <alignment horizont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33" xfId="0" applyNumberFormat="1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164" fontId="6" fillId="2" borderId="31" xfId="2" applyFont="1" applyFill="1" applyBorder="1"/>
    <xf numFmtId="0" fontId="6" fillId="5" borderId="1" xfId="0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29" xfId="0" applyFont="1" applyFill="1" applyBorder="1" applyAlignment="1">
      <alignment horizontal="center"/>
    </xf>
    <xf numFmtId="1" fontId="6" fillId="5" borderId="29" xfId="0" applyNumberFormat="1" applyFont="1" applyFill="1" applyBorder="1" applyAlignment="1">
      <alignment horizontal="center"/>
    </xf>
    <xf numFmtId="164" fontId="6" fillId="5" borderId="21" xfId="2" applyFont="1" applyFill="1" applyBorder="1"/>
    <xf numFmtId="1" fontId="6" fillId="0" borderId="1" xfId="0" applyNumberFormat="1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8" fillId="0" borderId="1" xfId="0" applyFont="1" applyFill="1" applyBorder="1"/>
    <xf numFmtId="0" fontId="15" fillId="0" borderId="1" xfId="3" applyFont="1" applyFill="1" applyBorder="1" applyAlignment="1">
      <alignment horizontal="left"/>
    </xf>
    <xf numFmtId="0" fontId="15" fillId="0" borderId="38" xfId="0" applyFont="1" applyFill="1" applyBorder="1" applyAlignment="1">
      <alignment horizontal="left"/>
    </xf>
    <xf numFmtId="0" fontId="13" fillId="0" borderId="20" xfId="0" applyFont="1" applyBorder="1" applyAlignment="1">
      <alignment horizontal="left"/>
    </xf>
    <xf numFmtId="0" fontId="18" fillId="0" borderId="29" xfId="0" applyFont="1" applyFill="1" applyBorder="1" applyAlignment="1">
      <alignment horizontal="left"/>
    </xf>
    <xf numFmtId="0" fontId="15" fillId="0" borderId="1" xfId="0" applyFont="1" applyBorder="1"/>
    <xf numFmtId="0" fontId="15" fillId="0" borderId="29" xfId="0" applyFont="1" applyFill="1" applyBorder="1"/>
    <xf numFmtId="0" fontId="18" fillId="2" borderId="29" xfId="0" applyFont="1" applyFill="1" applyBorder="1" applyAlignment="1">
      <alignment horizontal="left"/>
    </xf>
    <xf numFmtId="0" fontId="18" fillId="3" borderId="29" xfId="0" applyFont="1" applyFill="1" applyBorder="1" applyAlignment="1">
      <alignment horizontal="left"/>
    </xf>
    <xf numFmtId="0" fontId="18" fillId="0" borderId="29" xfId="0" applyFont="1" applyFill="1" applyBorder="1" applyAlignment="1"/>
    <xf numFmtId="0" fontId="18" fillId="2" borderId="29" xfId="0" applyFont="1" applyFill="1" applyBorder="1" applyAlignment="1"/>
    <xf numFmtId="0" fontId="18" fillId="0" borderId="29" xfId="0" applyFont="1" applyFill="1" applyBorder="1"/>
    <xf numFmtId="0" fontId="21" fillId="0" borderId="29" xfId="0" applyFont="1" applyFill="1" applyBorder="1" applyAlignment="1"/>
    <xf numFmtId="0" fontId="21" fillId="0" borderId="1" xfId="0" applyFont="1" applyFill="1" applyBorder="1" applyAlignment="1"/>
    <xf numFmtId="0" fontId="18" fillId="2" borderId="29" xfId="0" applyFont="1" applyFill="1" applyBorder="1" applyAlignment="1">
      <alignment horizontal="left" wrapText="1"/>
    </xf>
    <xf numFmtId="0" fontId="18" fillId="3" borderId="29" xfId="0" applyFont="1" applyFill="1" applyBorder="1" applyAlignment="1">
      <alignment horizontal="left" wrapText="1"/>
    </xf>
    <xf numFmtId="0" fontId="22" fillId="0" borderId="29" xfId="0" applyFont="1" applyFill="1" applyBorder="1"/>
    <xf numFmtId="0" fontId="18" fillId="0" borderId="49" xfId="0" applyFont="1" applyFill="1" applyBorder="1" applyAlignment="1">
      <alignment horizontal="left"/>
    </xf>
    <xf numFmtId="164" fontId="14" fillId="2" borderId="0" xfId="0" applyNumberFormat="1" applyFont="1" applyFill="1" applyBorder="1" applyAlignment="1">
      <alignment horizontal="right"/>
    </xf>
    <xf numFmtId="0" fontId="14" fillId="0" borderId="0" xfId="0" applyNumberFormat="1" applyFont="1" applyBorder="1" applyAlignment="1">
      <alignment horizontal="left"/>
    </xf>
    <xf numFmtId="164" fontId="14" fillId="0" borderId="0" xfId="0" applyNumberFormat="1" applyFont="1" applyAlignment="1">
      <alignment horizontal="right"/>
    </xf>
    <xf numFmtId="0" fontId="14" fillId="0" borderId="0" xfId="0" applyNumberFormat="1" applyFont="1"/>
    <xf numFmtId="0" fontId="13" fillId="0" borderId="38" xfId="0" applyFont="1" applyBorder="1" applyAlignment="1">
      <alignment horizontal="center"/>
    </xf>
    <xf numFmtId="0" fontId="13" fillId="0" borderId="10" xfId="0" applyFont="1" applyFill="1" applyBorder="1" applyAlignment="1">
      <alignment horizontal="left" wrapText="1"/>
    </xf>
    <xf numFmtId="0" fontId="7" fillId="0" borderId="13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167" fontId="14" fillId="2" borderId="1" xfId="0" applyNumberFormat="1" applyFont="1" applyFill="1" applyBorder="1"/>
    <xf numFmtId="164" fontId="14" fillId="2" borderId="1" xfId="2" applyFont="1" applyFill="1" applyBorder="1"/>
    <xf numFmtId="0" fontId="22" fillId="0" borderId="1" xfId="0" applyFont="1" applyFill="1" applyBorder="1" applyAlignment="1">
      <alignment horizontal="left"/>
    </xf>
    <xf numFmtId="167" fontId="14" fillId="0" borderId="0" xfId="0" applyNumberFormat="1" applyFont="1"/>
    <xf numFmtId="164" fontId="14" fillId="0" borderId="11" xfId="2" applyFont="1" applyBorder="1"/>
    <xf numFmtId="164" fontId="14" fillId="0" borderId="28" xfId="2" applyFont="1" applyBorder="1"/>
    <xf numFmtId="164" fontId="14" fillId="2" borderId="28" xfId="2" applyFont="1" applyFill="1" applyBorder="1"/>
    <xf numFmtId="0" fontId="13" fillId="0" borderId="3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44" fontId="6" fillId="0" borderId="1" xfId="2" applyNumberFormat="1" applyFont="1" applyBorder="1" applyAlignment="1">
      <alignment horizontal="center"/>
    </xf>
    <xf numFmtId="44" fontId="6" fillId="0" borderId="35" xfId="2" applyNumberFormat="1" applyFont="1" applyBorder="1" applyAlignment="1">
      <alignment horizontal="center"/>
    </xf>
    <xf numFmtId="44" fontId="7" fillId="0" borderId="35" xfId="2" applyNumberFormat="1" applyFont="1" applyFill="1" applyBorder="1" applyAlignment="1">
      <alignment horizontal="right"/>
    </xf>
    <xf numFmtId="0" fontId="7" fillId="0" borderId="57" xfId="0" applyFont="1" applyFill="1" applyBorder="1" applyAlignment="1">
      <alignment horizontal="center"/>
    </xf>
    <xf numFmtId="44" fontId="7" fillId="2" borderId="1" xfId="2" applyNumberFormat="1" applyFont="1" applyFill="1" applyBorder="1" applyAlignment="1">
      <alignment horizontal="right"/>
    </xf>
    <xf numFmtId="170" fontId="6" fillId="0" borderId="1" xfId="2" applyNumberFormat="1" applyFont="1" applyFill="1" applyBorder="1" applyAlignment="1">
      <alignment horizontal="right"/>
    </xf>
    <xf numFmtId="168" fontId="7" fillId="2" borderId="29" xfId="0" applyNumberFormat="1" applyFont="1" applyFill="1" applyBorder="1" applyAlignment="1">
      <alignment horizontal="right"/>
    </xf>
    <xf numFmtId="0" fontId="7" fillId="5" borderId="1" xfId="0" applyFont="1" applyFill="1" applyBorder="1" applyAlignment="1">
      <alignment horizontal="center"/>
    </xf>
    <xf numFmtId="168" fontId="7" fillId="5" borderId="1" xfId="0" applyNumberFormat="1" applyFont="1" applyFill="1" applyBorder="1" applyAlignment="1">
      <alignment horizontal="right"/>
    </xf>
    <xf numFmtId="168" fontId="7" fillId="2" borderId="13" xfId="0" applyNumberFormat="1" applyFont="1" applyFill="1" applyBorder="1" applyAlignment="1">
      <alignment horizontal="right"/>
    </xf>
    <xf numFmtId="168" fontId="7" fillId="3" borderId="13" xfId="0" applyNumberFormat="1" applyFont="1" applyFill="1" applyBorder="1" applyAlignment="1">
      <alignment horizontal="right"/>
    </xf>
    <xf numFmtId="44" fontId="7" fillId="5" borderId="1" xfId="2" applyNumberFormat="1" applyFont="1" applyFill="1" applyBorder="1" applyAlignment="1">
      <alignment horizontal="right"/>
    </xf>
    <xf numFmtId="0" fontId="7" fillId="5" borderId="29" xfId="0" applyFont="1" applyFill="1" applyBorder="1" applyAlignment="1">
      <alignment horizontal="center"/>
    </xf>
    <xf numFmtId="0" fontId="7" fillId="5" borderId="1" xfId="0" applyNumberFormat="1" applyFont="1" applyFill="1" applyBorder="1" applyAlignment="1">
      <alignment horizontal="center"/>
    </xf>
    <xf numFmtId="0" fontId="7" fillId="5" borderId="29" xfId="0" applyFont="1" applyFill="1" applyBorder="1" applyAlignment="1"/>
    <xf numFmtId="44" fontId="7" fillId="5" borderId="1" xfId="2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170" fontId="7" fillId="0" borderId="1" xfId="0" applyNumberFormat="1" applyFont="1" applyFill="1" applyBorder="1" applyAlignment="1">
      <alignment horizontal="right"/>
    </xf>
    <xf numFmtId="44" fontId="7" fillId="3" borderId="1" xfId="2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vertical="justify"/>
    </xf>
    <xf numFmtId="0" fontId="7" fillId="0" borderId="1" xfId="0" applyFont="1" applyFill="1" applyBorder="1" applyAlignment="1">
      <alignment horizontal="center" vertical="center" wrapText="1"/>
    </xf>
    <xf numFmtId="44" fontId="7" fillId="0" borderId="1" xfId="2" applyNumberFormat="1" applyFont="1" applyFill="1" applyBorder="1" applyAlignment="1">
      <alignment horizontal="center" vertical="center" wrapText="1"/>
    </xf>
    <xf numFmtId="44" fontId="7" fillId="0" borderId="1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3" fillId="0" borderId="1" xfId="0" applyFont="1" applyBorder="1"/>
    <xf numFmtId="0" fontId="15" fillId="3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wrapText="1"/>
    </xf>
    <xf numFmtId="0" fontId="14" fillId="0" borderId="1" xfId="0" applyFont="1" applyFill="1" applyBorder="1" applyAlignment="1"/>
    <xf numFmtId="0" fontId="13" fillId="0" borderId="1" xfId="0" applyFont="1" applyFill="1" applyBorder="1" applyAlignment="1"/>
    <xf numFmtId="44" fontId="14" fillId="0" borderId="0" xfId="0" applyNumberFormat="1" applyFont="1" applyFill="1"/>
    <xf numFmtId="0" fontId="15" fillId="5" borderId="1" xfId="0" applyFont="1" applyFill="1" applyBorder="1"/>
    <xf numFmtId="164" fontId="14" fillId="5" borderId="1" xfId="2" applyFont="1" applyFill="1" applyBorder="1"/>
    <xf numFmtId="164" fontId="14" fillId="5" borderId="21" xfId="2" applyFont="1" applyFill="1" applyBorder="1"/>
    <xf numFmtId="0" fontId="16" fillId="3" borderId="1" xfId="0" applyFont="1" applyFill="1" applyBorder="1" applyAlignment="1">
      <alignment horizontal="left"/>
    </xf>
    <xf numFmtId="0" fontId="19" fillId="5" borderId="1" xfId="0" applyFont="1" applyFill="1" applyBorder="1" applyAlignment="1"/>
    <xf numFmtId="0" fontId="13" fillId="0" borderId="1" xfId="0" applyFont="1" applyBorder="1" applyAlignment="1">
      <alignment wrapText="1"/>
    </xf>
    <xf numFmtId="0" fontId="15" fillId="3" borderId="1" xfId="0" applyFont="1" applyFill="1" applyBorder="1"/>
    <xf numFmtId="0" fontId="15" fillId="5" borderId="1" xfId="0" applyFont="1" applyFill="1" applyBorder="1" applyAlignment="1">
      <alignment wrapText="1"/>
    </xf>
    <xf numFmtId="0" fontId="23" fillId="0" borderId="1" xfId="0" applyFont="1" applyBorder="1" applyAlignment="1">
      <alignment horizontal="justify" vertical="distributed" wrapText="1"/>
    </xf>
    <xf numFmtId="0" fontId="16" fillId="0" borderId="1" xfId="0" applyFont="1" applyFill="1" applyBorder="1"/>
    <xf numFmtId="0" fontId="13" fillId="0" borderId="1" xfId="0" applyFont="1" applyBorder="1" applyAlignment="1">
      <alignment vertical="distributed" wrapText="1"/>
    </xf>
    <xf numFmtId="0" fontId="24" fillId="0" borderId="1" xfId="0" applyFont="1" applyFill="1" applyBorder="1" applyAlignment="1"/>
    <xf numFmtId="0" fontId="13" fillId="0" borderId="44" xfId="0" applyFont="1" applyFill="1" applyBorder="1" applyAlignment="1">
      <alignment horizontal="center"/>
    </xf>
    <xf numFmtId="0" fontId="13" fillId="0" borderId="41" xfId="0" applyFont="1" applyFill="1" applyBorder="1" applyAlignment="1">
      <alignment horizontal="center"/>
    </xf>
    <xf numFmtId="0" fontId="13" fillId="0" borderId="48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167" fontId="14" fillId="0" borderId="14" xfId="0" applyNumberFormat="1" applyFont="1" applyFill="1" applyBorder="1"/>
    <xf numFmtId="167" fontId="14" fillId="0" borderId="34" xfId="0" applyNumberFormat="1" applyFont="1" applyFill="1" applyBorder="1"/>
    <xf numFmtId="167" fontId="14" fillId="5" borderId="34" xfId="0" applyNumberFormat="1" applyFont="1" applyFill="1" applyBorder="1"/>
    <xf numFmtId="0" fontId="15" fillId="5" borderId="1" xfId="0" applyFont="1" applyFill="1" applyBorder="1" applyAlignment="1">
      <alignment horizontal="left"/>
    </xf>
    <xf numFmtId="0" fontId="15" fillId="3" borderId="1" xfId="0" applyFont="1" applyFill="1" applyBorder="1" applyAlignment="1"/>
    <xf numFmtId="0" fontId="15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/>
    <xf numFmtId="0" fontId="14" fillId="0" borderId="33" xfId="0" applyFont="1" applyFill="1" applyBorder="1"/>
    <xf numFmtId="0" fontId="13" fillId="0" borderId="13" xfId="0" applyFont="1" applyBorder="1" applyAlignment="1">
      <alignment horizontal="left"/>
    </xf>
    <xf numFmtId="0" fontId="6" fillId="0" borderId="35" xfId="0" applyFont="1" applyFill="1" applyBorder="1" applyAlignment="1">
      <alignment wrapText="1"/>
    </xf>
    <xf numFmtId="164" fontId="15" fillId="0" borderId="1" xfId="2" applyFont="1" applyFill="1" applyBorder="1" applyAlignment="1">
      <alignment horizontal="center"/>
    </xf>
    <xf numFmtId="164" fontId="14" fillId="0" borderId="1" xfId="2" applyFont="1" applyFill="1" applyBorder="1" applyAlignment="1">
      <alignment horizontal="center"/>
    </xf>
    <xf numFmtId="0" fontId="15" fillId="0" borderId="1" xfId="2" applyNumberFormat="1" applyFont="1" applyFill="1" applyBorder="1" applyAlignment="1">
      <alignment horizontal="center"/>
    </xf>
    <xf numFmtId="0" fontId="15" fillId="0" borderId="29" xfId="2" applyNumberFormat="1" applyFont="1" applyFill="1" applyBorder="1" applyAlignment="1">
      <alignment horizontal="center"/>
    </xf>
    <xf numFmtId="0" fontId="14" fillId="0" borderId="1" xfId="2" applyNumberFormat="1" applyFont="1" applyFill="1" applyBorder="1" applyAlignment="1">
      <alignment horizontal="center"/>
    </xf>
    <xf numFmtId="0" fontId="14" fillId="0" borderId="29" xfId="2" applyNumberFormat="1" applyFont="1" applyFill="1" applyBorder="1" applyAlignment="1">
      <alignment horizontal="center"/>
    </xf>
    <xf numFmtId="164" fontId="14" fillId="0" borderId="61" xfId="2" applyFont="1" applyFill="1" applyBorder="1"/>
    <xf numFmtId="0" fontId="16" fillId="0" borderId="38" xfId="0" applyFont="1" applyFill="1" applyBorder="1" applyAlignment="1"/>
    <xf numFmtId="0" fontId="14" fillId="0" borderId="38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 wrapText="1"/>
    </xf>
    <xf numFmtId="0" fontId="13" fillId="0" borderId="39" xfId="0" applyFont="1" applyFill="1" applyBorder="1" applyAlignment="1">
      <alignment horizontal="left"/>
    </xf>
    <xf numFmtId="0" fontId="14" fillId="0" borderId="1" xfId="0" applyFont="1" applyFill="1" applyBorder="1" applyAlignment="1">
      <alignment wrapText="1"/>
    </xf>
    <xf numFmtId="0" fontId="14" fillId="0" borderId="39" xfId="0" applyFont="1" applyFill="1" applyBorder="1" applyAlignment="1">
      <alignment horizontal="left"/>
    </xf>
    <xf numFmtId="164" fontId="15" fillId="0" borderId="49" xfId="2" applyFont="1" applyFill="1" applyBorder="1" applyAlignment="1"/>
    <xf numFmtId="164" fontId="14" fillId="0" borderId="0" xfId="2" applyFont="1" applyFill="1" applyAlignment="1">
      <alignment horizontal="right"/>
    </xf>
    <xf numFmtId="164" fontId="14" fillId="0" borderId="0" xfId="2" applyFont="1" applyFill="1" applyBorder="1" applyAlignment="1">
      <alignment horizontal="right"/>
    </xf>
    <xf numFmtId="164" fontId="13" fillId="2" borderId="3" xfId="2" applyFont="1" applyFill="1" applyBorder="1" applyAlignment="1">
      <alignment horizontal="center"/>
    </xf>
    <xf numFmtId="164" fontId="13" fillId="2" borderId="7" xfId="2" applyFont="1" applyFill="1" applyBorder="1" applyAlignment="1">
      <alignment horizontal="center"/>
    </xf>
    <xf numFmtId="164" fontId="14" fillId="0" borderId="1" xfId="2" applyFont="1" applyFill="1" applyBorder="1" applyAlignment="1">
      <alignment horizontal="right"/>
    </xf>
    <xf numFmtId="164" fontId="15" fillId="0" borderId="1" xfId="2" applyFont="1" applyFill="1" applyBorder="1" applyAlignment="1">
      <alignment horizontal="right"/>
    </xf>
    <xf numFmtId="164" fontId="14" fillId="0" borderId="1" xfId="2" applyFont="1" applyFill="1" applyBorder="1" applyAlignment="1"/>
    <xf numFmtId="164" fontId="14" fillId="0" borderId="1" xfId="2" applyFont="1" applyFill="1" applyBorder="1" applyAlignment="1">
      <alignment wrapText="1"/>
    </xf>
    <xf numFmtId="164" fontId="13" fillId="0" borderId="18" xfId="2" applyFont="1" applyFill="1" applyBorder="1" applyAlignment="1">
      <alignment horizontal="right"/>
    </xf>
    <xf numFmtId="0" fontId="16" fillId="0" borderId="38" xfId="0" applyFont="1" applyFill="1" applyBorder="1" applyAlignment="1">
      <alignment horizontal="left"/>
    </xf>
    <xf numFmtId="164" fontId="14" fillId="0" borderId="49" xfId="2" applyFont="1" applyFill="1" applyBorder="1"/>
    <xf numFmtId="164" fontId="14" fillId="0" borderId="49" xfId="2" applyFont="1" applyFill="1" applyBorder="1" applyAlignment="1">
      <alignment horizontal="center"/>
    </xf>
    <xf numFmtId="0" fontId="9" fillId="5" borderId="20" xfId="0" applyFont="1" applyFill="1" applyBorder="1" applyAlignment="1">
      <alignment horizontal="justify" vertical="distributed" wrapText="1"/>
    </xf>
    <xf numFmtId="164" fontId="7" fillId="5" borderId="1" xfId="1" applyNumberFormat="1" applyFont="1" applyFill="1" applyBorder="1" applyAlignment="1">
      <alignment horizontal="right"/>
    </xf>
    <xf numFmtId="0" fontId="14" fillId="0" borderId="38" xfId="0" applyFont="1" applyFill="1" applyBorder="1"/>
    <xf numFmtId="0" fontId="13" fillId="0" borderId="38" xfId="0" applyFont="1" applyFill="1" applyBorder="1" applyAlignment="1"/>
    <xf numFmtId="0" fontId="13" fillId="0" borderId="53" xfId="0" applyFont="1" applyFill="1" applyBorder="1" applyAlignment="1">
      <alignment horizontal="center"/>
    </xf>
    <xf numFmtId="167" fontId="14" fillId="0" borderId="33" xfId="0" applyNumberFormat="1" applyFont="1" applyFill="1" applyBorder="1"/>
    <xf numFmtId="164" fontId="14" fillId="0" borderId="33" xfId="2" applyFont="1" applyFill="1" applyBorder="1"/>
    <xf numFmtId="164" fontId="14" fillId="0" borderId="31" xfId="2" applyFont="1" applyFill="1" applyBorder="1"/>
    <xf numFmtId="0" fontId="7" fillId="0" borderId="50" xfId="0" applyFont="1" applyFill="1" applyBorder="1" applyAlignment="1"/>
    <xf numFmtId="0" fontId="4" fillId="0" borderId="1" xfId="0" applyNumberFormat="1" applyFont="1" applyBorder="1"/>
    <xf numFmtId="0" fontId="14" fillId="0" borderId="1" xfId="0" applyNumberFormat="1" applyFont="1" applyFill="1" applyBorder="1"/>
    <xf numFmtId="0" fontId="14" fillId="0" borderId="29" xfId="0" applyNumberFormat="1" applyFont="1" applyFill="1" applyBorder="1"/>
    <xf numFmtId="0" fontId="13" fillId="0" borderId="7" xfId="0" applyNumberFormat="1" applyFont="1" applyFill="1" applyBorder="1" applyAlignment="1">
      <alignment horizontal="center"/>
    </xf>
    <xf numFmtId="164" fontId="13" fillId="0" borderId="9" xfId="0" applyNumberFormat="1" applyFont="1" applyFill="1" applyBorder="1" applyAlignment="1">
      <alignment horizontal="center"/>
    </xf>
    <xf numFmtId="164" fontId="14" fillId="0" borderId="21" xfId="2" applyFont="1" applyFill="1" applyBorder="1" applyAlignment="1">
      <alignment horizontal="left"/>
    </xf>
    <xf numFmtId="164" fontId="14" fillId="0" borderId="21" xfId="2" applyFont="1" applyFill="1" applyBorder="1" applyAlignment="1">
      <alignment horizontal="left" wrapText="1"/>
    </xf>
    <xf numFmtId="164" fontId="14" fillId="0" borderId="21" xfId="2" applyFont="1" applyFill="1" applyBorder="1" applyAlignment="1">
      <alignment horizontal="center"/>
    </xf>
    <xf numFmtId="164" fontId="14" fillId="0" borderId="61" xfId="2" applyFont="1" applyFill="1" applyBorder="1" applyAlignment="1">
      <alignment horizontal="left" wrapText="1"/>
    </xf>
    <xf numFmtId="164" fontId="15" fillId="0" borderId="61" xfId="2" applyFont="1" applyFill="1" applyBorder="1" applyAlignment="1"/>
    <xf numFmtId="164" fontId="15" fillId="0" borderId="61" xfId="2" applyFont="1" applyFill="1" applyBorder="1" applyAlignment="1">
      <alignment horizontal="left"/>
    </xf>
    <xf numFmtId="164" fontId="15" fillId="0" borderId="21" xfId="2" applyFont="1" applyFill="1" applyBorder="1" applyAlignment="1">
      <alignment horizontal="center"/>
    </xf>
    <xf numFmtId="0" fontId="13" fillId="0" borderId="20" xfId="0" applyFont="1" applyFill="1" applyBorder="1"/>
    <xf numFmtId="0" fontId="13" fillId="0" borderId="12" xfId="0" applyNumberFormat="1" applyFont="1" applyFill="1" applyBorder="1" applyAlignment="1">
      <alignment horizontal="center"/>
    </xf>
    <xf numFmtId="164" fontId="14" fillId="0" borderId="0" xfId="0" applyNumberFormat="1" applyFont="1" applyFill="1"/>
    <xf numFmtId="0" fontId="15" fillId="0" borderId="20" xfId="0" applyFont="1" applyFill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7" fillId="0" borderId="20" xfId="3" applyFont="1" applyFill="1" applyBorder="1" applyAlignment="1">
      <alignment horizontal="left"/>
    </xf>
    <xf numFmtId="0" fontId="7" fillId="2" borderId="38" xfId="0" applyFont="1" applyFill="1" applyBorder="1" applyAlignment="1">
      <alignment horizontal="left"/>
    </xf>
    <xf numFmtId="0" fontId="7" fillId="0" borderId="20" xfId="0" applyFont="1" applyBorder="1"/>
    <xf numFmtId="0" fontId="7" fillId="3" borderId="38" xfId="0" applyFont="1" applyFill="1" applyBorder="1" applyAlignment="1">
      <alignment horizontal="left"/>
    </xf>
    <xf numFmtId="0" fontId="7" fillId="5" borderId="38" xfId="0" applyFont="1" applyFill="1" applyBorder="1" applyAlignment="1">
      <alignment horizontal="left"/>
    </xf>
    <xf numFmtId="0" fontId="7" fillId="2" borderId="38" xfId="0" applyFont="1" applyFill="1" applyBorder="1" applyAlignment="1">
      <alignment horizontal="left" wrapText="1"/>
    </xf>
    <xf numFmtId="0" fontId="7" fillId="3" borderId="38" xfId="0" applyFont="1" applyFill="1" applyBorder="1" applyAlignment="1">
      <alignment horizontal="left" wrapText="1"/>
    </xf>
    <xf numFmtId="164" fontId="5" fillId="0" borderId="54" xfId="0" applyNumberFormat="1" applyFont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0" fontId="7" fillId="5" borderId="38" xfId="0" applyFont="1" applyFill="1" applyBorder="1"/>
    <xf numFmtId="0" fontId="8" fillId="5" borderId="38" xfId="0" applyFont="1" applyFill="1" applyBorder="1" applyAlignment="1"/>
    <xf numFmtId="0" fontId="7" fillId="3" borderId="38" xfId="0" applyFont="1" applyFill="1" applyBorder="1"/>
    <xf numFmtId="0" fontId="7" fillId="5" borderId="38" xfId="0" applyFont="1" applyFill="1" applyBorder="1" applyAlignment="1"/>
    <xf numFmtId="0" fontId="7" fillId="5" borderId="38" xfId="0" applyFont="1" applyFill="1" applyBorder="1" applyAlignment="1">
      <alignment wrapText="1"/>
    </xf>
    <xf numFmtId="0" fontId="12" fillId="0" borderId="38" xfId="0" applyFont="1" applyFill="1" applyBorder="1" applyAlignment="1"/>
    <xf numFmtId="0" fontId="7" fillId="3" borderId="38" xfId="0" applyFont="1" applyFill="1" applyBorder="1" applyAlignment="1"/>
    <xf numFmtId="0" fontId="7" fillId="0" borderId="38" xfId="0" applyFont="1" applyFill="1" applyBorder="1" applyAlignment="1">
      <alignment horizontal="left" vertical="center" wrapText="1"/>
    </xf>
    <xf numFmtId="0" fontId="8" fillId="0" borderId="38" xfId="0" applyFont="1" applyFill="1" applyBorder="1" applyAlignment="1">
      <alignment horizontal="left" vertical="center" wrapText="1"/>
    </xf>
    <xf numFmtId="0" fontId="8" fillId="3" borderId="38" xfId="0" applyFont="1" applyFill="1" applyBorder="1" applyAlignment="1"/>
    <xf numFmtId="0" fontId="12" fillId="0" borderId="20" xfId="0" applyFont="1" applyFill="1" applyBorder="1" applyAlignment="1">
      <alignment wrapText="1"/>
    </xf>
    <xf numFmtId="0" fontId="5" fillId="0" borderId="20" xfId="0" applyFont="1" applyFill="1" applyBorder="1" applyAlignment="1"/>
    <xf numFmtId="164" fontId="5" fillId="0" borderId="40" xfId="0" applyNumberFormat="1" applyFont="1" applyBorder="1" applyAlignment="1">
      <alignment horizontal="center"/>
    </xf>
    <xf numFmtId="0" fontId="19" fillId="5" borderId="38" xfId="0" applyFont="1" applyFill="1" applyBorder="1" applyAlignment="1"/>
    <xf numFmtId="0" fontId="15" fillId="0" borderId="29" xfId="0" applyFont="1" applyFill="1" applyBorder="1" applyAlignment="1">
      <alignment horizontal="left"/>
    </xf>
    <xf numFmtId="167" fontId="14" fillId="5" borderId="1" xfId="0" applyNumberFormat="1" applyFont="1" applyFill="1" applyBorder="1"/>
    <xf numFmtId="0" fontId="19" fillId="0" borderId="1" xfId="0" applyFont="1" applyFill="1" applyBorder="1" applyAlignment="1">
      <alignment vertical="justify"/>
    </xf>
    <xf numFmtId="0" fontId="19" fillId="5" borderId="1" xfId="0" applyFont="1" applyFill="1" applyBorder="1" applyAlignment="1">
      <alignment vertical="justify"/>
    </xf>
    <xf numFmtId="0" fontId="15" fillId="5" borderId="1" xfId="0" applyFont="1" applyFill="1" applyBorder="1" applyAlignment="1">
      <alignment vertical="justify"/>
    </xf>
    <xf numFmtId="171" fontId="6" fillId="0" borderId="0" xfId="0" applyNumberFormat="1" applyFont="1"/>
    <xf numFmtId="2" fontId="6" fillId="0" borderId="0" xfId="0" applyNumberFormat="1" applyFont="1"/>
    <xf numFmtId="1" fontId="6" fillId="6" borderId="0" xfId="0" applyNumberFormat="1" applyFont="1" applyFill="1" applyAlignment="1">
      <alignment horizontal="center"/>
    </xf>
    <xf numFmtId="0" fontId="6" fillId="0" borderId="35" xfId="0" applyFont="1" applyBorder="1" applyAlignment="1">
      <alignment horizontal="center"/>
    </xf>
    <xf numFmtId="1" fontId="7" fillId="0" borderId="29" xfId="0" applyNumberFormat="1" applyFont="1" applyFill="1" applyBorder="1" applyAlignment="1">
      <alignment horizontal="center"/>
    </xf>
    <xf numFmtId="0" fontId="7" fillId="0" borderId="29" xfId="0" applyNumberFormat="1" applyFont="1" applyFill="1" applyBorder="1" applyAlignment="1">
      <alignment horizontal="center" vertical="center"/>
    </xf>
    <xf numFmtId="0" fontId="7" fillId="0" borderId="49" xfId="0" applyNumberFormat="1" applyFont="1" applyFill="1" applyBorder="1" applyAlignment="1">
      <alignment horizontal="center"/>
    </xf>
    <xf numFmtId="0" fontId="7" fillId="2" borderId="29" xfId="0" applyNumberFormat="1" applyFont="1" applyFill="1" applyBorder="1" applyAlignment="1">
      <alignment horizontal="center"/>
    </xf>
    <xf numFmtId="0" fontId="6" fillId="2" borderId="29" xfId="0" applyNumberFormat="1" applyFont="1" applyFill="1" applyBorder="1" applyAlignment="1">
      <alignment horizontal="center"/>
    </xf>
    <xf numFmtId="0" fontId="7" fillId="2" borderId="50" xfId="0" applyFont="1" applyFill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5" fillId="0" borderId="18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7" borderId="0" xfId="0" applyFont="1" applyFill="1"/>
    <xf numFmtId="0" fontId="5" fillId="7" borderId="0" xfId="0" applyFont="1" applyFill="1" applyBorder="1"/>
    <xf numFmtId="1" fontId="6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2" fontId="6" fillId="0" borderId="0" xfId="0" applyNumberFormat="1" applyFont="1" applyFill="1"/>
    <xf numFmtId="0" fontId="6" fillId="7" borderId="0" xfId="0" applyFont="1" applyFill="1" applyBorder="1"/>
    <xf numFmtId="0" fontId="6" fillId="7" borderId="0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5" fillId="7" borderId="42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 vertical="center" wrapText="1"/>
    </xf>
    <xf numFmtId="0" fontId="6" fillId="7" borderId="57" xfId="0" applyFont="1" applyFill="1" applyBorder="1" applyAlignment="1">
      <alignment horizontal="center"/>
    </xf>
    <xf numFmtId="2" fontId="6" fillId="7" borderId="49" xfId="0" applyNumberFormat="1" applyFont="1" applyFill="1" applyBorder="1" applyAlignment="1">
      <alignment horizontal="center"/>
    </xf>
    <xf numFmtId="0" fontId="5" fillId="7" borderId="62" xfId="0" applyNumberFormat="1" applyFont="1" applyFill="1" applyBorder="1" applyAlignment="1">
      <alignment horizontal="center"/>
    </xf>
    <xf numFmtId="0" fontId="6" fillId="7" borderId="0" xfId="0" applyFont="1" applyFill="1" applyBorder="1" applyAlignment="1">
      <alignment horizontal="left"/>
    </xf>
    <xf numFmtId="1" fontId="6" fillId="5" borderId="1" xfId="0" applyNumberFormat="1" applyFont="1" applyFill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6" fillId="0" borderId="12" xfId="0" applyNumberFormat="1" applyFont="1" applyFill="1" applyBorder="1" applyAlignment="1">
      <alignment horizontal="center"/>
    </xf>
    <xf numFmtId="2" fontId="5" fillId="0" borderId="18" xfId="0" applyNumberFormat="1" applyFont="1" applyBorder="1" applyAlignment="1">
      <alignment horizontal="center"/>
    </xf>
    <xf numFmtId="1" fontId="5" fillId="0" borderId="18" xfId="0" applyNumberFormat="1" applyFont="1" applyBorder="1" applyAlignment="1">
      <alignment horizontal="center"/>
    </xf>
    <xf numFmtId="0" fontId="14" fillId="0" borderId="1" xfId="0" applyFont="1" applyFill="1" applyBorder="1" applyAlignment="1">
      <alignment horizontal="right"/>
    </xf>
    <xf numFmtId="172" fontId="6" fillId="0" borderId="0" xfId="0" applyNumberFormat="1" applyFont="1"/>
    <xf numFmtId="164" fontId="5" fillId="0" borderId="0" xfId="2" applyFont="1"/>
    <xf numFmtId="164" fontId="5" fillId="0" borderId="0" xfId="2" applyFont="1" applyFill="1" applyBorder="1"/>
    <xf numFmtId="44" fontId="6" fillId="0" borderId="0" xfId="0" applyNumberFormat="1" applyFont="1"/>
    <xf numFmtId="168" fontId="6" fillId="0" borderId="0" xfId="0" applyNumberFormat="1" applyFont="1"/>
    <xf numFmtId="164" fontId="5" fillId="0" borderId="12" xfId="2" applyFont="1" applyBorder="1" applyAlignment="1">
      <alignment horizontal="center"/>
    </xf>
    <xf numFmtId="168" fontId="6" fillId="0" borderId="12" xfId="0" applyNumberFormat="1" applyFont="1" applyFill="1" applyBorder="1" applyAlignment="1">
      <alignment horizontal="right"/>
    </xf>
    <xf numFmtId="0" fontId="16" fillId="0" borderId="1" xfId="0" applyFont="1" applyFill="1" applyBorder="1" applyAlignment="1"/>
    <xf numFmtId="0" fontId="22" fillId="0" borderId="29" xfId="0" applyFont="1" applyFill="1" applyBorder="1" applyAlignment="1"/>
    <xf numFmtId="167" fontId="13" fillId="0" borderId="1" xfId="0" applyNumberFormat="1" applyFont="1" applyBorder="1"/>
    <xf numFmtId="167" fontId="13" fillId="0" borderId="1" xfId="0" applyNumberFormat="1" applyFont="1" applyFill="1" applyBorder="1"/>
    <xf numFmtId="0" fontId="13" fillId="0" borderId="12" xfId="0" applyFont="1" applyFill="1" applyBorder="1" applyAlignment="1">
      <alignment horizontal="left"/>
    </xf>
    <xf numFmtId="164" fontId="13" fillId="0" borderId="12" xfId="0" applyNumberFormat="1" applyFont="1" applyBorder="1"/>
    <xf numFmtId="0" fontId="13" fillId="0" borderId="29" xfId="0" applyFont="1" applyFill="1" applyBorder="1"/>
    <xf numFmtId="165" fontId="14" fillId="0" borderId="0" xfId="1" applyFont="1" applyFill="1"/>
    <xf numFmtId="167" fontId="13" fillId="0" borderId="34" xfId="0" applyNumberFormat="1" applyFont="1" applyFill="1" applyBorder="1"/>
    <xf numFmtId="164" fontId="13" fillId="0" borderId="42" xfId="0" applyNumberFormat="1" applyFont="1" applyFill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4" borderId="14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4" fontId="6" fillId="0" borderId="44" xfId="0" applyNumberFormat="1" applyFont="1" applyBorder="1" applyAlignment="1">
      <alignment horizontal="center"/>
    </xf>
    <xf numFmtId="0" fontId="5" fillId="4" borderId="15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/>
    </xf>
    <xf numFmtId="164" fontId="13" fillId="4" borderId="15" xfId="2" applyFont="1" applyFill="1" applyBorder="1" applyAlignment="1">
      <alignment horizontal="center" vertical="center"/>
    </xf>
    <xf numFmtId="164" fontId="13" fillId="4" borderId="32" xfId="2" applyFont="1" applyFill="1" applyBorder="1" applyAlignment="1">
      <alignment horizontal="center" vertical="center"/>
    </xf>
    <xf numFmtId="164" fontId="13" fillId="4" borderId="3" xfId="2" applyFont="1" applyFill="1" applyBorder="1" applyAlignment="1">
      <alignment horizontal="center" vertical="center"/>
    </xf>
    <xf numFmtId="164" fontId="13" fillId="4" borderId="55" xfId="2" applyFont="1" applyFill="1" applyBorder="1" applyAlignment="1">
      <alignment horizontal="center" vertical="center"/>
    </xf>
    <xf numFmtId="164" fontId="13" fillId="4" borderId="2" xfId="2" applyFont="1" applyFill="1" applyBorder="1" applyAlignment="1">
      <alignment horizontal="center" vertical="center"/>
    </xf>
    <xf numFmtId="164" fontId="13" fillId="4" borderId="56" xfId="2" applyFont="1" applyFill="1" applyBorder="1" applyAlignment="1">
      <alignment horizontal="center" vertical="center"/>
    </xf>
    <xf numFmtId="164" fontId="13" fillId="4" borderId="10" xfId="2" applyFont="1" applyFill="1" applyBorder="1" applyAlignment="1">
      <alignment horizontal="center" vertical="center"/>
    </xf>
    <xf numFmtId="164" fontId="13" fillId="4" borderId="33" xfId="2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164" fontId="14" fillId="0" borderId="7" xfId="2" applyFont="1" applyBorder="1" applyAlignment="1">
      <alignment horizontal="center"/>
    </xf>
    <xf numFmtId="164" fontId="14" fillId="0" borderId="8" xfId="2" applyFont="1" applyBorder="1" applyAlignment="1">
      <alignment horizontal="center"/>
    </xf>
    <xf numFmtId="169" fontId="14" fillId="0" borderId="44" xfId="2" applyNumberFormat="1" applyFont="1" applyBorder="1" applyAlignment="1">
      <alignment horizontal="center"/>
    </xf>
    <xf numFmtId="169" fontId="14" fillId="0" borderId="8" xfId="2" applyNumberFormat="1" applyFont="1" applyBorder="1" applyAlignment="1">
      <alignment horizontal="center"/>
    </xf>
    <xf numFmtId="169" fontId="14" fillId="0" borderId="9" xfId="2" applyNumberFormat="1" applyFont="1" applyBorder="1" applyAlignment="1">
      <alignment horizontal="center"/>
    </xf>
    <xf numFmtId="0" fontId="13" fillId="4" borderId="23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32" xfId="0" applyFont="1" applyFill="1" applyBorder="1" applyAlignment="1">
      <alignment horizontal="center" vertical="center"/>
    </xf>
    <xf numFmtId="164" fontId="13" fillId="4" borderId="25" xfId="2" applyFont="1" applyFill="1" applyBorder="1" applyAlignment="1">
      <alignment horizontal="center" vertical="center"/>
    </xf>
    <xf numFmtId="164" fontId="13" fillId="4" borderId="45" xfId="2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164" fontId="13" fillId="2" borderId="15" xfId="2" applyFont="1" applyFill="1" applyBorder="1" applyAlignment="1">
      <alignment horizontal="center" vertical="center"/>
    </xf>
    <xf numFmtId="164" fontId="13" fillId="2" borderId="32" xfId="2" applyFont="1" applyFill="1" applyBorder="1" applyAlignment="1">
      <alignment horizontal="center" vertical="center"/>
    </xf>
    <xf numFmtId="164" fontId="13" fillId="2" borderId="3" xfId="2" applyFont="1" applyFill="1" applyBorder="1" applyAlignment="1">
      <alignment horizontal="center" vertical="center"/>
    </xf>
    <xf numFmtId="164" fontId="13" fillId="2" borderId="55" xfId="2" applyFont="1" applyFill="1" applyBorder="1" applyAlignment="1">
      <alignment horizontal="center" vertical="center"/>
    </xf>
    <xf numFmtId="164" fontId="13" fillId="2" borderId="10" xfId="2" applyFont="1" applyFill="1" applyBorder="1" applyAlignment="1">
      <alignment horizontal="center" vertical="center"/>
    </xf>
    <xf numFmtId="164" fontId="13" fillId="2" borderId="33" xfId="2" applyFont="1" applyFill="1" applyBorder="1" applyAlignment="1">
      <alignment horizontal="center" vertical="center"/>
    </xf>
    <xf numFmtId="164" fontId="13" fillId="2" borderId="2" xfId="2" applyFont="1" applyFill="1" applyBorder="1" applyAlignment="1">
      <alignment horizontal="center" vertical="center"/>
    </xf>
    <xf numFmtId="164" fontId="13" fillId="2" borderId="56" xfId="2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164" fontId="14" fillId="0" borderId="7" xfId="2" applyFont="1" applyFill="1" applyBorder="1" applyAlignment="1">
      <alignment horizontal="center"/>
    </xf>
    <xf numFmtId="164" fontId="14" fillId="0" borderId="8" xfId="2" applyFont="1" applyFill="1" applyBorder="1" applyAlignment="1">
      <alignment horizontal="center"/>
    </xf>
    <xf numFmtId="169" fontId="14" fillId="0" borderId="44" xfId="2" applyNumberFormat="1" applyFont="1" applyFill="1" applyBorder="1" applyAlignment="1">
      <alignment horizontal="center"/>
    </xf>
    <xf numFmtId="169" fontId="14" fillId="0" borderId="8" xfId="2" applyNumberFormat="1" applyFont="1" applyFill="1" applyBorder="1" applyAlignment="1">
      <alignment horizontal="center"/>
    </xf>
    <xf numFmtId="169" fontId="14" fillId="0" borderId="9" xfId="2" applyNumberFormat="1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 vertical="center"/>
    </xf>
    <xf numFmtId="0" fontId="13" fillId="2" borderId="58" xfId="0" applyFont="1" applyFill="1" applyBorder="1" applyAlignment="1">
      <alignment horizontal="center" vertical="center"/>
    </xf>
    <xf numFmtId="0" fontId="13" fillId="2" borderId="59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 vertical="center"/>
    </xf>
    <xf numFmtId="164" fontId="13" fillId="2" borderId="25" xfId="2" applyFont="1" applyFill="1" applyBorder="1" applyAlignment="1">
      <alignment horizontal="center" vertical="center"/>
    </xf>
    <xf numFmtId="164" fontId="13" fillId="2" borderId="45" xfId="2" applyFont="1" applyFill="1" applyBorder="1" applyAlignment="1">
      <alignment horizontal="center" vertical="center"/>
    </xf>
    <xf numFmtId="164" fontId="13" fillId="2" borderId="6" xfId="2" applyFont="1" applyFill="1" applyBorder="1" applyAlignment="1">
      <alignment horizontal="center" vertical="center"/>
    </xf>
    <xf numFmtId="164" fontId="13" fillId="2" borderId="26" xfId="2" applyFont="1" applyFill="1" applyBorder="1" applyAlignment="1">
      <alignment horizontal="center" vertical="center"/>
    </xf>
    <xf numFmtId="164" fontId="13" fillId="2" borderId="12" xfId="2" applyFont="1" applyFill="1" applyBorder="1" applyAlignment="1">
      <alignment horizontal="center" vertical="center"/>
    </xf>
    <xf numFmtId="164" fontId="13" fillId="2" borderId="18" xfId="2" applyFont="1" applyFill="1" applyBorder="1" applyAlignment="1">
      <alignment horizontal="center" vertical="center"/>
    </xf>
    <xf numFmtId="164" fontId="13" fillId="2" borderId="7" xfId="2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4" borderId="15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4" fillId="0" borderId="44" xfId="0" applyNumberFormat="1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14" fontId="4" fillId="0" borderId="9" xfId="0" applyNumberFormat="1" applyFont="1" applyBorder="1" applyAlignment="1">
      <alignment horizontal="center"/>
    </xf>
    <xf numFmtId="0" fontId="3" fillId="4" borderId="25" xfId="0" applyFont="1" applyFill="1" applyBorder="1" applyAlignment="1">
      <alignment horizontal="center" vertical="justify"/>
    </xf>
    <xf numFmtId="0" fontId="3" fillId="4" borderId="26" xfId="0" applyFont="1" applyFill="1" applyBorder="1" applyAlignment="1">
      <alignment horizontal="center" vertical="justify"/>
    </xf>
    <xf numFmtId="0" fontId="4" fillId="0" borderId="4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3" fillId="2" borderId="16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4" fontId="14" fillId="0" borderId="44" xfId="0" applyNumberFormat="1" applyFont="1" applyFill="1" applyBorder="1" applyAlignment="1">
      <alignment horizontal="center" vertical="center"/>
    </xf>
    <xf numFmtId="14" fontId="14" fillId="0" borderId="8" xfId="0" applyNumberFormat="1" applyFont="1" applyFill="1" applyBorder="1" applyAlignment="1">
      <alignment horizontal="center" vertical="center"/>
    </xf>
    <xf numFmtId="14" fontId="14" fillId="0" borderId="9" xfId="0" applyNumberFormat="1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</xdr:rowOff>
    </xdr:from>
    <xdr:to>
      <xdr:col>0</xdr:col>
      <xdr:colOff>838200</xdr:colOff>
      <xdr:row>3</xdr:row>
      <xdr:rowOff>76201</xdr:rowOff>
    </xdr:to>
    <xdr:pic>
      <xdr:nvPicPr>
        <xdr:cNvPr id="2" name="2 Imagen" descr="C:\Documents and Settings\END USER\Mis documentos\Documentos\RECURSOS MATERIALES 2011\PROMOCION 2011\LOGOTEC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"/>
          <a:ext cx="5715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0</xdr:rowOff>
    </xdr:from>
    <xdr:to>
      <xdr:col>0</xdr:col>
      <xdr:colOff>866775</xdr:colOff>
      <xdr:row>3</xdr:row>
      <xdr:rowOff>104775</xdr:rowOff>
    </xdr:to>
    <xdr:pic>
      <xdr:nvPicPr>
        <xdr:cNvPr id="2" name="2 Imagen" descr="C:\Documents and Settings\END USER\Mis documentos\Documentos\RECURSOS MATERIALES 2011\PROMOCION 2011\LOGOTEC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0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28575</xdr:rowOff>
    </xdr:from>
    <xdr:to>
      <xdr:col>1</xdr:col>
      <xdr:colOff>200025</xdr:colOff>
      <xdr:row>3</xdr:row>
      <xdr:rowOff>182112</xdr:rowOff>
    </xdr:to>
    <xdr:pic>
      <xdr:nvPicPr>
        <xdr:cNvPr id="2" name="2 Imagen" descr="C:\Documents and Settings\END USER\Mis documentos\Documentos\RECURSOS MATERIALES 2011\PROMOCION 2011\LOGOTEC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28575"/>
          <a:ext cx="600075" cy="5821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28575</xdr:rowOff>
    </xdr:from>
    <xdr:to>
      <xdr:col>1</xdr:col>
      <xdr:colOff>38673</xdr:colOff>
      <xdr:row>3</xdr:row>
      <xdr:rowOff>47625</xdr:rowOff>
    </xdr:to>
    <xdr:pic>
      <xdr:nvPicPr>
        <xdr:cNvPr id="2" name="2 Imagen" descr="C:\Documents and Settings\END USER\Mis documentos\Documentos\RECURSOS MATERIALES 2011\PROMOCION 2011\LOGOTEC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6" y="28575"/>
          <a:ext cx="505397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297725</xdr:colOff>
      <xdr:row>0</xdr:row>
      <xdr:rowOff>28575</xdr:rowOff>
    </xdr:from>
    <xdr:to>
      <xdr:col>1</xdr:col>
      <xdr:colOff>333375</xdr:colOff>
      <xdr:row>3</xdr:row>
      <xdr:rowOff>142875</xdr:rowOff>
    </xdr:to>
    <xdr:pic>
      <xdr:nvPicPr>
        <xdr:cNvPr id="2" name="2 Imagen" descr="C:\Documents and Settings\END USER\Mis documentos\Documentos\RECURSOS MATERIALES 2011\PROMOCION 2011\LOGOTEC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725" y="28575"/>
          <a:ext cx="6166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28575</xdr:rowOff>
    </xdr:from>
    <xdr:to>
      <xdr:col>1</xdr:col>
      <xdr:colOff>142875</xdr:colOff>
      <xdr:row>3</xdr:row>
      <xdr:rowOff>133350</xdr:rowOff>
    </xdr:to>
    <xdr:pic>
      <xdr:nvPicPr>
        <xdr:cNvPr id="2" name="2 Imagen" descr="C:\Documents and Settings\END USER\Mis documentos\Documentos\RECURSOS MATERIALES 2011\PROMOCION 2011\LOGOTEC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8575"/>
          <a:ext cx="5715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0</xdr:col>
      <xdr:colOff>952500</xdr:colOff>
      <xdr:row>3</xdr:row>
      <xdr:rowOff>104775</xdr:rowOff>
    </xdr:to>
    <xdr:pic>
      <xdr:nvPicPr>
        <xdr:cNvPr id="2" name="2 Imagen" descr="C:\Documents and Settings\END USER\Mis documentos\Documentos\RECURSOS MATERIALES 2011\PROMOCION 2011\LOGOTEC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0"/>
          <a:ext cx="57150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</xdr:rowOff>
    </xdr:from>
    <xdr:to>
      <xdr:col>0</xdr:col>
      <xdr:colOff>762000</xdr:colOff>
      <xdr:row>3</xdr:row>
      <xdr:rowOff>101049</xdr:rowOff>
    </xdr:to>
    <xdr:pic>
      <xdr:nvPicPr>
        <xdr:cNvPr id="2" name="2 Imagen" descr="C:\Documents and Settings\END USER\Mis documentos\Documentos\RECURSOS MATERIALES 2011\PROMOCION 2011\LOGOTEC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"/>
          <a:ext cx="5715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39"/>
  <sheetViews>
    <sheetView tabSelected="1" showWhiteSpace="0" view="pageLayout" zoomScale="98" zoomScalePageLayoutView="98" workbookViewId="0">
      <selection activeCell="A11" sqref="A11"/>
    </sheetView>
  </sheetViews>
  <sheetFormatPr baseColWidth="10" defaultRowHeight="12"/>
  <cols>
    <col min="1" max="1" width="45.42578125" style="24" customWidth="1"/>
    <col min="2" max="2" width="9.85546875" style="24" customWidth="1"/>
    <col min="3" max="3" width="13.7109375" style="152" customWidth="1"/>
    <col min="4" max="4" width="8" style="160" customWidth="1"/>
    <col min="5" max="6" width="7.42578125" style="249" customWidth="1"/>
    <col min="7" max="7" width="9" style="249" customWidth="1"/>
    <col min="8" max="8" width="6.5703125" style="249" customWidth="1"/>
    <col min="9" max="9" width="6.7109375" style="249" customWidth="1"/>
    <col min="10" max="10" width="8.85546875" style="249" customWidth="1"/>
    <col min="11" max="11" width="7" style="249" customWidth="1"/>
    <col min="12" max="12" width="6.85546875" style="249" customWidth="1"/>
    <col min="13" max="13" width="8.85546875" style="249" customWidth="1"/>
    <col min="14" max="14" width="7.140625" style="249" customWidth="1"/>
    <col min="15" max="15" width="7.42578125" style="249" customWidth="1"/>
    <col min="16" max="16" width="11" style="112" customWidth="1"/>
    <col min="17" max="17" width="15.42578125" style="25" customWidth="1"/>
    <col min="18" max="18" width="6.28515625" style="534" customWidth="1"/>
    <col min="19" max="19" width="6.7109375" style="112" customWidth="1"/>
    <col min="20" max="20" width="6.7109375" style="527" customWidth="1"/>
    <col min="21" max="21" width="7.42578125" style="24" customWidth="1"/>
    <col min="22" max="22" width="7" style="24" customWidth="1"/>
    <col min="23" max="23" width="7.85546875" style="124" customWidth="1"/>
    <col min="24" max="24" width="5.42578125" style="24" customWidth="1"/>
    <col min="25" max="16384" width="11.42578125" style="24"/>
  </cols>
  <sheetData>
    <row r="1" spans="1:24">
      <c r="A1" s="565" t="s">
        <v>113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  <c r="R1" s="532"/>
      <c r="S1" s="24"/>
    </row>
    <row r="2" spans="1:24">
      <c r="A2" s="565" t="s">
        <v>0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  <c r="R2" s="532"/>
      <c r="S2" s="24"/>
    </row>
    <row r="3" spans="1:24">
      <c r="A3" s="566" t="s">
        <v>1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  <c r="R3" s="532"/>
      <c r="S3" s="24"/>
    </row>
    <row r="4" spans="1:24" ht="12.75" thickBot="1">
      <c r="Q4" s="25" t="s">
        <v>13</v>
      </c>
      <c r="R4" s="533"/>
    </row>
    <row r="5" spans="1:24">
      <c r="A5" s="26" t="s">
        <v>27</v>
      </c>
      <c r="B5" s="27" t="s">
        <v>2</v>
      </c>
      <c r="C5" s="153"/>
      <c r="D5" s="161"/>
      <c r="E5" s="29"/>
      <c r="F5" s="30" t="s">
        <v>3</v>
      </c>
      <c r="G5" s="31"/>
      <c r="H5" s="31"/>
      <c r="I5" s="31"/>
      <c r="J5" s="28"/>
      <c r="K5" s="28"/>
      <c r="L5" s="32" t="s">
        <v>4</v>
      </c>
      <c r="M5" s="28"/>
      <c r="N5" s="33"/>
      <c r="R5" s="533"/>
    </row>
    <row r="6" spans="1:24" ht="12.75" thickBot="1">
      <c r="A6" s="34">
        <v>2014</v>
      </c>
      <c r="B6" s="572" t="s">
        <v>28</v>
      </c>
      <c r="C6" s="573"/>
      <c r="D6" s="573"/>
      <c r="E6" s="574"/>
      <c r="F6" s="572" t="s">
        <v>116</v>
      </c>
      <c r="G6" s="573"/>
      <c r="H6" s="573"/>
      <c r="I6" s="573"/>
      <c r="J6" s="573"/>
      <c r="K6" s="573"/>
      <c r="L6" s="569">
        <v>41660</v>
      </c>
      <c r="M6" s="570"/>
      <c r="N6" s="571"/>
      <c r="R6" s="532"/>
    </row>
    <row r="7" spans="1:24" ht="12.75" thickBot="1"/>
    <row r="8" spans="1:24" s="36" customFormat="1">
      <c r="A8" s="567" t="s">
        <v>5</v>
      </c>
      <c r="B8" s="85" t="s">
        <v>6</v>
      </c>
      <c r="C8" s="86" t="s">
        <v>7</v>
      </c>
      <c r="D8" s="577" t="s">
        <v>12</v>
      </c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5"/>
      <c r="P8" s="575" t="s">
        <v>11</v>
      </c>
      <c r="Q8" s="576"/>
      <c r="R8" s="526"/>
      <c r="T8" s="528"/>
      <c r="W8" s="530"/>
    </row>
    <row r="9" spans="1:24" s="36" customFormat="1" ht="16.5" customHeight="1" thickBot="1">
      <c r="A9" s="568"/>
      <c r="B9" s="116"/>
      <c r="C9" s="117" t="s">
        <v>8</v>
      </c>
      <c r="D9" s="162" t="s">
        <v>15</v>
      </c>
      <c r="E9" s="91" t="s">
        <v>16</v>
      </c>
      <c r="F9" s="91" t="s">
        <v>17</v>
      </c>
      <c r="G9" s="91" t="s">
        <v>18</v>
      </c>
      <c r="H9" s="91" t="s">
        <v>19</v>
      </c>
      <c r="I9" s="91" t="s">
        <v>20</v>
      </c>
      <c r="J9" s="91" t="s">
        <v>21</v>
      </c>
      <c r="K9" s="91" t="s">
        <v>22</v>
      </c>
      <c r="L9" s="91" t="s">
        <v>23</v>
      </c>
      <c r="M9" s="91" t="s">
        <v>24</v>
      </c>
      <c r="N9" s="91" t="s">
        <v>25</v>
      </c>
      <c r="O9" s="91" t="s">
        <v>26</v>
      </c>
      <c r="P9" s="118" t="s">
        <v>9</v>
      </c>
      <c r="Q9" s="92" t="s">
        <v>10</v>
      </c>
      <c r="R9" s="535"/>
      <c r="S9" s="118"/>
      <c r="T9" s="528"/>
      <c r="W9" s="530"/>
    </row>
    <row r="10" spans="1:24" s="41" customFormat="1" ht="16.5" customHeight="1">
      <c r="A10" s="119" t="s">
        <v>72</v>
      </c>
      <c r="B10" s="37"/>
      <c r="C10" s="154"/>
      <c r="D10" s="163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120"/>
      <c r="Q10" s="40"/>
      <c r="R10" s="536"/>
      <c r="S10" s="120"/>
      <c r="T10" s="529"/>
    </row>
    <row r="11" spans="1:24" ht="15.75" customHeight="1">
      <c r="A11" s="121" t="s">
        <v>41</v>
      </c>
      <c r="B11" s="42"/>
      <c r="C11" s="155"/>
      <c r="D11" s="164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122"/>
      <c r="Q11" s="45"/>
      <c r="R11" s="537"/>
      <c r="S11" s="335"/>
    </row>
    <row r="12" spans="1:24" ht="11.1" customHeight="1">
      <c r="A12" s="186" t="s">
        <v>228</v>
      </c>
      <c r="B12" s="48" t="s">
        <v>82</v>
      </c>
      <c r="C12" s="134">
        <v>83.36</v>
      </c>
      <c r="D12" s="165">
        <v>10</v>
      </c>
      <c r="E12" s="46"/>
      <c r="F12" s="46"/>
      <c r="G12" s="46">
        <v>0</v>
      </c>
      <c r="H12" s="46"/>
      <c r="I12" s="46"/>
      <c r="J12" s="46">
        <v>0</v>
      </c>
      <c r="K12" s="46"/>
      <c r="L12" s="46"/>
      <c r="M12" s="46">
        <v>0</v>
      </c>
      <c r="N12" s="46"/>
      <c r="O12" s="127"/>
      <c r="P12" s="524">
        <v>10</v>
      </c>
      <c r="Q12" s="47">
        <f>P12*C12</f>
        <v>833.6</v>
      </c>
      <c r="R12" s="538">
        <f>P12/4</f>
        <v>2.5</v>
      </c>
      <c r="S12" s="48">
        <v>12</v>
      </c>
      <c r="T12" s="527">
        <f>SUM(D12:O12)</f>
        <v>10</v>
      </c>
      <c r="U12" s="512">
        <f>17.5/100</f>
        <v>0.17499999999999999</v>
      </c>
      <c r="V12" s="513">
        <f>S12*U12</f>
        <v>2.0999999999999996</v>
      </c>
      <c r="W12" s="531">
        <f>+S12-V12</f>
        <v>9.9</v>
      </c>
      <c r="X12" s="514">
        <f>+P12-T12</f>
        <v>0</v>
      </c>
    </row>
    <row r="13" spans="1:24" ht="11.1" customHeight="1">
      <c r="A13" s="186" t="s">
        <v>229</v>
      </c>
      <c r="B13" s="48" t="s">
        <v>82</v>
      </c>
      <c r="C13" s="134">
        <v>6.26</v>
      </c>
      <c r="D13" s="165">
        <v>12</v>
      </c>
      <c r="E13" s="48"/>
      <c r="F13" s="48"/>
      <c r="G13" s="48">
        <v>11</v>
      </c>
      <c r="H13" s="48"/>
      <c r="I13" s="48"/>
      <c r="J13" s="48">
        <v>11</v>
      </c>
      <c r="K13" s="48"/>
      <c r="L13" s="48"/>
      <c r="M13" s="48">
        <v>11</v>
      </c>
      <c r="N13" s="48"/>
      <c r="O13" s="131"/>
      <c r="P13" s="524">
        <v>45</v>
      </c>
      <c r="Q13" s="47">
        <f>+C13*P13</f>
        <v>281.7</v>
      </c>
      <c r="R13" s="538">
        <f>P13/4</f>
        <v>11.25</v>
      </c>
      <c r="S13" s="48">
        <v>54</v>
      </c>
      <c r="T13" s="527">
        <f t="shared" ref="T13:T76" si="0">SUM(D13:O13)</f>
        <v>45</v>
      </c>
      <c r="U13" s="512">
        <f t="shared" ref="U13:U76" si="1">17.5/100</f>
        <v>0.17499999999999999</v>
      </c>
      <c r="V13" s="513">
        <f t="shared" ref="V13:V76" si="2">S13*U13</f>
        <v>9.4499999999999993</v>
      </c>
      <c r="W13" s="531">
        <f t="shared" ref="W13:W76" si="3">+S13-V13</f>
        <v>44.55</v>
      </c>
      <c r="X13" s="514">
        <f>+P13-T13</f>
        <v>0</v>
      </c>
    </row>
    <row r="14" spans="1:24" ht="11.1" customHeight="1">
      <c r="A14" s="186" t="s">
        <v>230</v>
      </c>
      <c r="B14" s="48" t="s">
        <v>305</v>
      </c>
      <c r="C14" s="134">
        <v>23.61</v>
      </c>
      <c r="D14" s="165">
        <v>6</v>
      </c>
      <c r="E14" s="46"/>
      <c r="F14" s="46"/>
      <c r="G14" s="46">
        <v>6</v>
      </c>
      <c r="H14" s="46"/>
      <c r="I14" s="46"/>
      <c r="J14" s="46">
        <v>6</v>
      </c>
      <c r="K14" s="46"/>
      <c r="L14" s="46"/>
      <c r="M14" s="46">
        <v>5</v>
      </c>
      <c r="N14" s="46"/>
      <c r="O14" s="127"/>
      <c r="P14" s="524">
        <v>23</v>
      </c>
      <c r="Q14" s="47">
        <f t="shared" ref="Q14:Q69" si="4">+C14*P14</f>
        <v>543.03</v>
      </c>
      <c r="R14" s="538">
        <f t="shared" ref="R14:R76" si="5">P14/4</f>
        <v>5.75</v>
      </c>
      <c r="S14" s="48">
        <v>28</v>
      </c>
      <c r="T14" s="527">
        <f t="shared" si="0"/>
        <v>23</v>
      </c>
      <c r="U14" s="512">
        <f t="shared" si="1"/>
        <v>0.17499999999999999</v>
      </c>
      <c r="V14" s="513">
        <f t="shared" si="2"/>
        <v>4.8999999999999995</v>
      </c>
      <c r="W14" s="531">
        <f t="shared" si="3"/>
        <v>23.1</v>
      </c>
      <c r="X14" s="514">
        <f t="shared" ref="X14:X76" si="6">+P14-T14</f>
        <v>0</v>
      </c>
    </row>
    <row r="15" spans="1:24" ht="11.1" customHeight="1">
      <c r="A15" s="186" t="s">
        <v>231</v>
      </c>
      <c r="B15" s="48" t="s">
        <v>306</v>
      </c>
      <c r="C15" s="319">
        <v>126.13</v>
      </c>
      <c r="D15" s="165">
        <v>2</v>
      </c>
      <c r="E15" s="46"/>
      <c r="F15" s="46"/>
      <c r="G15" s="46">
        <v>2</v>
      </c>
      <c r="H15" s="46"/>
      <c r="I15" s="46"/>
      <c r="J15" s="46">
        <v>2</v>
      </c>
      <c r="K15" s="46"/>
      <c r="L15" s="46"/>
      <c r="M15" s="46">
        <v>1</v>
      </c>
      <c r="N15" s="46"/>
      <c r="O15" s="127"/>
      <c r="P15" s="524">
        <v>7</v>
      </c>
      <c r="Q15" s="47">
        <f t="shared" si="4"/>
        <v>882.91</v>
      </c>
      <c r="R15" s="538">
        <f t="shared" si="5"/>
        <v>1.75</v>
      </c>
      <c r="S15" s="48">
        <v>8</v>
      </c>
      <c r="T15" s="527">
        <f>SUM(D15:O15)</f>
        <v>7</v>
      </c>
      <c r="U15" s="512">
        <f t="shared" si="1"/>
        <v>0.17499999999999999</v>
      </c>
      <c r="V15" s="513">
        <f t="shared" si="2"/>
        <v>1.4</v>
      </c>
      <c r="W15" s="531">
        <f t="shared" si="3"/>
        <v>6.6</v>
      </c>
      <c r="X15" s="514">
        <f t="shared" si="6"/>
        <v>0</v>
      </c>
    </row>
    <row r="16" spans="1:24" ht="11.1" customHeight="1">
      <c r="A16" s="186" t="s">
        <v>232</v>
      </c>
      <c r="B16" s="48" t="s">
        <v>306</v>
      </c>
      <c r="C16" s="134">
        <v>99.55</v>
      </c>
      <c r="D16" s="165">
        <v>3</v>
      </c>
      <c r="E16" s="48"/>
      <c r="F16" s="48"/>
      <c r="G16" s="48">
        <v>3</v>
      </c>
      <c r="H16" s="48"/>
      <c r="I16" s="48"/>
      <c r="J16" s="48">
        <v>2</v>
      </c>
      <c r="K16" s="48"/>
      <c r="L16" s="48"/>
      <c r="M16" s="48">
        <v>2</v>
      </c>
      <c r="N16" s="48"/>
      <c r="O16" s="131"/>
      <c r="P16" s="524">
        <v>10</v>
      </c>
      <c r="Q16" s="47">
        <f t="shared" si="4"/>
        <v>995.5</v>
      </c>
      <c r="R16" s="538">
        <f t="shared" si="5"/>
        <v>2.5</v>
      </c>
      <c r="S16" s="48">
        <v>12</v>
      </c>
      <c r="T16" s="527">
        <f t="shared" si="0"/>
        <v>10</v>
      </c>
      <c r="U16" s="512">
        <f t="shared" si="1"/>
        <v>0.17499999999999999</v>
      </c>
      <c r="V16" s="513">
        <f t="shared" si="2"/>
        <v>2.0999999999999996</v>
      </c>
      <c r="W16" s="531">
        <f t="shared" si="3"/>
        <v>9.9</v>
      </c>
      <c r="X16" s="514">
        <f t="shared" si="6"/>
        <v>0</v>
      </c>
    </row>
    <row r="17" spans="1:24" ht="11.1" customHeight="1">
      <c r="A17" s="186" t="s">
        <v>233</v>
      </c>
      <c r="B17" s="48" t="s">
        <v>307</v>
      </c>
      <c r="C17" s="134">
        <v>81.234800000000007</v>
      </c>
      <c r="D17" s="165">
        <v>1</v>
      </c>
      <c r="E17" s="46"/>
      <c r="F17" s="46"/>
      <c r="G17" s="46">
        <v>1</v>
      </c>
      <c r="H17" s="46"/>
      <c r="I17" s="46"/>
      <c r="J17" s="46">
        <v>1</v>
      </c>
      <c r="K17" s="46"/>
      <c r="L17" s="46"/>
      <c r="M17" s="46">
        <v>1</v>
      </c>
      <c r="N17" s="46"/>
      <c r="O17" s="127"/>
      <c r="P17" s="524">
        <v>4</v>
      </c>
      <c r="Q17" s="47">
        <f t="shared" si="4"/>
        <v>324.93920000000003</v>
      </c>
      <c r="R17" s="538">
        <f t="shared" si="5"/>
        <v>1</v>
      </c>
      <c r="S17" s="48">
        <v>5</v>
      </c>
      <c r="T17" s="527">
        <f t="shared" si="0"/>
        <v>4</v>
      </c>
      <c r="U17" s="512">
        <f t="shared" si="1"/>
        <v>0.17499999999999999</v>
      </c>
      <c r="V17" s="513">
        <f t="shared" si="2"/>
        <v>0.875</v>
      </c>
      <c r="W17" s="531">
        <f t="shared" si="3"/>
        <v>4.125</v>
      </c>
      <c r="X17" s="514">
        <f t="shared" si="6"/>
        <v>0</v>
      </c>
    </row>
    <row r="18" spans="1:24" ht="11.1" customHeight="1">
      <c r="A18" s="186" t="s">
        <v>234</v>
      </c>
      <c r="B18" s="48" t="s">
        <v>307</v>
      </c>
      <c r="C18" s="134">
        <v>23.26</v>
      </c>
      <c r="D18" s="165">
        <v>2</v>
      </c>
      <c r="E18" s="48"/>
      <c r="F18" s="48"/>
      <c r="G18" s="48">
        <v>0</v>
      </c>
      <c r="H18" s="48"/>
      <c r="I18" s="48"/>
      <c r="J18" s="48">
        <v>0</v>
      </c>
      <c r="K18" s="48"/>
      <c r="L18" s="48"/>
      <c r="M18" s="48">
        <v>0</v>
      </c>
      <c r="N18" s="48"/>
      <c r="O18" s="127"/>
      <c r="P18" s="524">
        <v>2</v>
      </c>
      <c r="Q18" s="47">
        <f t="shared" si="4"/>
        <v>46.52</v>
      </c>
      <c r="R18" s="538">
        <f t="shared" si="5"/>
        <v>0.5</v>
      </c>
      <c r="S18" s="48">
        <v>3</v>
      </c>
      <c r="T18" s="527">
        <f t="shared" si="0"/>
        <v>2</v>
      </c>
      <c r="U18" s="512">
        <f t="shared" si="1"/>
        <v>0.17499999999999999</v>
      </c>
      <c r="V18" s="513">
        <f t="shared" si="2"/>
        <v>0.52499999999999991</v>
      </c>
      <c r="W18" s="531">
        <f t="shared" si="3"/>
        <v>2.4750000000000001</v>
      </c>
      <c r="X18" s="514">
        <f t="shared" si="6"/>
        <v>0</v>
      </c>
    </row>
    <row r="19" spans="1:24" ht="11.1" customHeight="1">
      <c r="A19" s="186" t="s">
        <v>235</v>
      </c>
      <c r="B19" s="48" t="s">
        <v>305</v>
      </c>
      <c r="C19" s="134">
        <v>479</v>
      </c>
      <c r="D19" s="165">
        <v>11</v>
      </c>
      <c r="E19" s="46"/>
      <c r="F19" s="46"/>
      <c r="G19" s="46">
        <v>10</v>
      </c>
      <c r="H19" s="46"/>
      <c r="I19" s="46"/>
      <c r="J19" s="46">
        <v>10</v>
      </c>
      <c r="K19" s="46"/>
      <c r="L19" s="46"/>
      <c r="M19" s="46">
        <v>10</v>
      </c>
      <c r="N19" s="46"/>
      <c r="O19" s="127"/>
      <c r="P19" s="524">
        <v>41</v>
      </c>
      <c r="Q19" s="47">
        <f t="shared" si="4"/>
        <v>19639</v>
      </c>
      <c r="R19" s="538">
        <f>P19/4</f>
        <v>10.25</v>
      </c>
      <c r="S19" s="316">
        <v>50</v>
      </c>
      <c r="T19" s="527">
        <f t="shared" si="0"/>
        <v>41</v>
      </c>
      <c r="U19" s="512">
        <f t="shared" si="1"/>
        <v>0.17499999999999999</v>
      </c>
      <c r="V19" s="513">
        <f t="shared" si="2"/>
        <v>8.75</v>
      </c>
      <c r="W19" s="531">
        <f t="shared" si="3"/>
        <v>41.25</v>
      </c>
      <c r="X19" s="514">
        <f t="shared" si="6"/>
        <v>0</v>
      </c>
    </row>
    <row r="20" spans="1:24" ht="11.1" customHeight="1">
      <c r="A20" s="186" t="s">
        <v>236</v>
      </c>
      <c r="B20" s="48" t="s">
        <v>305</v>
      </c>
      <c r="C20" s="134">
        <v>595</v>
      </c>
      <c r="D20" s="165">
        <v>3</v>
      </c>
      <c r="E20" s="48"/>
      <c r="F20" s="48"/>
      <c r="G20" s="48">
        <v>2</v>
      </c>
      <c r="H20" s="48"/>
      <c r="I20" s="48"/>
      <c r="J20" s="48">
        <v>2</v>
      </c>
      <c r="K20" s="48"/>
      <c r="L20" s="48"/>
      <c r="M20" s="48">
        <v>2</v>
      </c>
      <c r="N20" s="48"/>
      <c r="O20" s="127"/>
      <c r="P20" s="524">
        <v>9</v>
      </c>
      <c r="Q20" s="47">
        <f>+C20*P20</f>
        <v>5355</v>
      </c>
      <c r="R20" s="538">
        <f t="shared" si="5"/>
        <v>2.25</v>
      </c>
      <c r="S20" s="316">
        <v>11</v>
      </c>
      <c r="T20" s="527">
        <f t="shared" si="0"/>
        <v>9</v>
      </c>
      <c r="U20" s="512">
        <f t="shared" si="1"/>
        <v>0.17499999999999999</v>
      </c>
      <c r="V20" s="513">
        <f t="shared" si="2"/>
        <v>1.9249999999999998</v>
      </c>
      <c r="W20" s="531">
        <f t="shared" si="3"/>
        <v>9.0749999999999993</v>
      </c>
      <c r="X20" s="514">
        <f t="shared" si="6"/>
        <v>0</v>
      </c>
    </row>
    <row r="21" spans="1:24" ht="11.1" customHeight="1">
      <c r="A21" s="183" t="s">
        <v>237</v>
      </c>
      <c r="B21" s="48" t="s">
        <v>82</v>
      </c>
      <c r="C21" s="134">
        <v>43.7</v>
      </c>
      <c r="D21" s="165">
        <v>7</v>
      </c>
      <c r="E21" s="48"/>
      <c r="F21" s="48"/>
      <c r="G21" s="48">
        <v>7</v>
      </c>
      <c r="H21" s="48"/>
      <c r="I21" s="48"/>
      <c r="J21" s="48">
        <v>7</v>
      </c>
      <c r="K21" s="48"/>
      <c r="L21" s="48"/>
      <c r="M21" s="48">
        <v>7</v>
      </c>
      <c r="N21" s="48"/>
      <c r="O21" s="127"/>
      <c r="P21" s="524">
        <v>28</v>
      </c>
      <c r="Q21" s="47">
        <f t="shared" si="4"/>
        <v>1223.6000000000001</v>
      </c>
      <c r="R21" s="538">
        <f t="shared" si="5"/>
        <v>7</v>
      </c>
      <c r="S21" s="316">
        <v>34</v>
      </c>
      <c r="T21" s="527">
        <f t="shared" si="0"/>
        <v>28</v>
      </c>
      <c r="U21" s="512">
        <f t="shared" si="1"/>
        <v>0.17499999999999999</v>
      </c>
      <c r="V21" s="513">
        <f t="shared" si="2"/>
        <v>5.9499999999999993</v>
      </c>
      <c r="W21" s="531">
        <f t="shared" si="3"/>
        <v>28.05</v>
      </c>
      <c r="X21" s="514">
        <f t="shared" si="6"/>
        <v>0</v>
      </c>
    </row>
    <row r="22" spans="1:24" ht="11.1" customHeight="1">
      <c r="A22" s="483" t="s">
        <v>56</v>
      </c>
      <c r="B22" s="48" t="s">
        <v>82</v>
      </c>
      <c r="C22" s="134">
        <v>75.400000000000006</v>
      </c>
      <c r="D22" s="165">
        <v>4</v>
      </c>
      <c r="E22" s="48"/>
      <c r="F22" s="48"/>
      <c r="G22" s="48">
        <v>0</v>
      </c>
      <c r="H22" s="48"/>
      <c r="I22" s="48"/>
      <c r="J22" s="48">
        <v>0</v>
      </c>
      <c r="K22" s="48"/>
      <c r="L22" s="48"/>
      <c r="M22" s="48">
        <v>0</v>
      </c>
      <c r="N22" s="48"/>
      <c r="O22" s="131"/>
      <c r="P22" s="524">
        <v>4</v>
      </c>
      <c r="Q22" s="47">
        <f t="shared" si="4"/>
        <v>301.60000000000002</v>
      </c>
      <c r="R22" s="538">
        <f t="shared" si="5"/>
        <v>1</v>
      </c>
      <c r="S22" s="316">
        <v>5</v>
      </c>
      <c r="T22" s="527">
        <f t="shared" si="0"/>
        <v>4</v>
      </c>
      <c r="U22" s="512">
        <f t="shared" si="1"/>
        <v>0.17499999999999999</v>
      </c>
      <c r="V22" s="513">
        <f t="shared" si="2"/>
        <v>0.875</v>
      </c>
      <c r="W22" s="531">
        <f t="shared" si="3"/>
        <v>4.125</v>
      </c>
      <c r="X22" s="514">
        <f t="shared" si="6"/>
        <v>0</v>
      </c>
    </row>
    <row r="23" spans="1:24" ht="11.1" customHeight="1">
      <c r="A23" s="176" t="s">
        <v>57</v>
      </c>
      <c r="B23" s="49" t="s">
        <v>74</v>
      </c>
      <c r="C23" s="373">
        <v>47.037999999999997</v>
      </c>
      <c r="D23" s="165">
        <v>3</v>
      </c>
      <c r="E23" s="46"/>
      <c r="F23" s="46"/>
      <c r="G23" s="46">
        <v>3</v>
      </c>
      <c r="H23" s="46"/>
      <c r="I23" s="46"/>
      <c r="J23" s="46">
        <v>2</v>
      </c>
      <c r="K23" s="46"/>
      <c r="L23" s="46"/>
      <c r="M23" s="46">
        <v>2</v>
      </c>
      <c r="N23" s="46"/>
      <c r="O23" s="127"/>
      <c r="P23" s="524">
        <v>10</v>
      </c>
      <c r="Q23" s="47">
        <f t="shared" si="4"/>
        <v>470.38</v>
      </c>
      <c r="R23" s="538">
        <f t="shared" si="5"/>
        <v>2.5</v>
      </c>
      <c r="S23" s="316">
        <v>12</v>
      </c>
      <c r="T23" s="527">
        <f t="shared" si="0"/>
        <v>10</v>
      </c>
      <c r="U23" s="512">
        <f t="shared" si="1"/>
        <v>0.17499999999999999</v>
      </c>
      <c r="V23" s="513">
        <f t="shared" si="2"/>
        <v>2.0999999999999996</v>
      </c>
      <c r="W23" s="531">
        <f t="shared" si="3"/>
        <v>9.9</v>
      </c>
      <c r="X23" s="514">
        <f t="shared" si="6"/>
        <v>0</v>
      </c>
    </row>
    <row r="24" spans="1:24" ht="11.1" customHeight="1">
      <c r="A24" s="176" t="s">
        <v>121</v>
      </c>
      <c r="B24" s="49" t="s">
        <v>74</v>
      </c>
      <c r="C24" s="373">
        <v>47.502000000000002</v>
      </c>
      <c r="D24" s="165">
        <v>22</v>
      </c>
      <c r="E24" s="46"/>
      <c r="F24" s="46"/>
      <c r="G24" s="46">
        <v>22</v>
      </c>
      <c r="H24" s="46"/>
      <c r="I24" s="46"/>
      <c r="J24" s="46">
        <v>22</v>
      </c>
      <c r="K24" s="46"/>
      <c r="L24" s="46"/>
      <c r="M24" s="46">
        <v>21</v>
      </c>
      <c r="N24" s="46"/>
      <c r="O24" s="127"/>
      <c r="P24" s="524">
        <v>87</v>
      </c>
      <c r="Q24" s="47">
        <f t="shared" si="4"/>
        <v>4132.674</v>
      </c>
      <c r="R24" s="538">
        <f t="shared" si="5"/>
        <v>21.75</v>
      </c>
      <c r="S24" s="316">
        <v>105</v>
      </c>
      <c r="T24" s="527">
        <f t="shared" si="0"/>
        <v>87</v>
      </c>
      <c r="U24" s="512">
        <f t="shared" si="1"/>
        <v>0.17499999999999999</v>
      </c>
      <c r="V24" s="513">
        <f t="shared" si="2"/>
        <v>18.375</v>
      </c>
      <c r="W24" s="531">
        <f t="shared" si="3"/>
        <v>86.625</v>
      </c>
      <c r="X24" s="514">
        <f t="shared" si="6"/>
        <v>0</v>
      </c>
    </row>
    <row r="25" spans="1:24" ht="11.1" customHeight="1">
      <c r="A25" s="176" t="s">
        <v>238</v>
      </c>
      <c r="B25" s="49" t="s">
        <v>74</v>
      </c>
      <c r="C25" s="373">
        <v>58</v>
      </c>
      <c r="D25" s="165">
        <v>12</v>
      </c>
      <c r="E25" s="46"/>
      <c r="F25" s="46"/>
      <c r="G25" s="46">
        <v>11</v>
      </c>
      <c r="H25" s="46"/>
      <c r="I25" s="46"/>
      <c r="J25" s="46">
        <v>11</v>
      </c>
      <c r="K25" s="46"/>
      <c r="L25" s="46"/>
      <c r="M25" s="46">
        <v>11</v>
      </c>
      <c r="N25" s="46"/>
      <c r="O25" s="127"/>
      <c r="P25" s="524">
        <v>45</v>
      </c>
      <c r="Q25" s="47">
        <f t="shared" si="4"/>
        <v>2610</v>
      </c>
      <c r="R25" s="538">
        <f t="shared" si="5"/>
        <v>11.25</v>
      </c>
      <c r="S25" s="316">
        <f>28+9+5+10+2</f>
        <v>54</v>
      </c>
      <c r="T25" s="527">
        <f t="shared" si="0"/>
        <v>45</v>
      </c>
      <c r="U25" s="512">
        <f t="shared" si="1"/>
        <v>0.17499999999999999</v>
      </c>
      <c r="V25" s="513">
        <f t="shared" si="2"/>
        <v>9.4499999999999993</v>
      </c>
      <c r="W25" s="531">
        <f t="shared" si="3"/>
        <v>44.55</v>
      </c>
      <c r="X25" s="514">
        <f t="shared" si="6"/>
        <v>0</v>
      </c>
    </row>
    <row r="26" spans="1:24" ht="11.1" customHeight="1">
      <c r="A26" s="176" t="s">
        <v>239</v>
      </c>
      <c r="B26" s="49" t="s">
        <v>74</v>
      </c>
      <c r="C26" s="373">
        <v>136.61320000000001</v>
      </c>
      <c r="D26" s="165">
        <v>5</v>
      </c>
      <c r="E26" s="48"/>
      <c r="F26" s="48"/>
      <c r="G26" s="48">
        <v>3</v>
      </c>
      <c r="H26" s="48"/>
      <c r="I26" s="48"/>
      <c r="J26" s="48">
        <v>3</v>
      </c>
      <c r="K26" s="48"/>
      <c r="L26" s="48"/>
      <c r="M26" s="48">
        <v>3</v>
      </c>
      <c r="N26" s="48"/>
      <c r="O26" s="131"/>
      <c r="P26" s="524">
        <v>14</v>
      </c>
      <c r="Q26" s="47">
        <f t="shared" si="4"/>
        <v>1912.5848000000001</v>
      </c>
      <c r="R26" s="538">
        <f t="shared" si="5"/>
        <v>3.5</v>
      </c>
      <c r="S26" s="316">
        <v>17</v>
      </c>
      <c r="T26" s="527">
        <f t="shared" si="0"/>
        <v>14</v>
      </c>
      <c r="U26" s="512">
        <f t="shared" si="1"/>
        <v>0.17499999999999999</v>
      </c>
      <c r="V26" s="513">
        <f t="shared" si="2"/>
        <v>2.9749999999999996</v>
      </c>
      <c r="W26" s="531">
        <f t="shared" si="3"/>
        <v>14.025</v>
      </c>
      <c r="X26" s="514">
        <f>+P26-T26</f>
        <v>0</v>
      </c>
    </row>
    <row r="27" spans="1:24" ht="11.1" customHeight="1">
      <c r="A27" s="186" t="s">
        <v>240</v>
      </c>
      <c r="B27" s="48" t="s">
        <v>79</v>
      </c>
      <c r="C27" s="134">
        <v>43.592799999999997</v>
      </c>
      <c r="D27" s="165">
        <v>6</v>
      </c>
      <c r="E27" s="48"/>
      <c r="F27" s="48"/>
      <c r="G27" s="48">
        <v>0</v>
      </c>
      <c r="H27" s="48"/>
      <c r="I27" s="48"/>
      <c r="J27" s="48">
        <v>0</v>
      </c>
      <c r="K27" s="48"/>
      <c r="L27" s="48"/>
      <c r="M27" s="48">
        <v>0</v>
      </c>
      <c r="N27" s="48"/>
      <c r="O27" s="131"/>
      <c r="P27" s="524">
        <v>6</v>
      </c>
      <c r="Q27" s="47">
        <f t="shared" si="4"/>
        <v>261.55679999999995</v>
      </c>
      <c r="R27" s="538">
        <f t="shared" si="5"/>
        <v>1.5</v>
      </c>
      <c r="S27" s="316">
        <v>7</v>
      </c>
      <c r="T27" s="527">
        <f t="shared" si="0"/>
        <v>6</v>
      </c>
      <c r="U27" s="512">
        <f t="shared" si="1"/>
        <v>0.17499999999999999</v>
      </c>
      <c r="V27" s="513">
        <f t="shared" si="2"/>
        <v>1.2249999999999999</v>
      </c>
      <c r="W27" s="531">
        <f t="shared" si="3"/>
        <v>5.7750000000000004</v>
      </c>
      <c r="X27" s="514">
        <f t="shared" si="6"/>
        <v>0</v>
      </c>
    </row>
    <row r="28" spans="1:24" ht="11.1" customHeight="1">
      <c r="A28" s="186" t="s">
        <v>55</v>
      </c>
      <c r="B28" s="48" t="s">
        <v>308</v>
      </c>
      <c r="C28" s="134">
        <v>94.16</v>
      </c>
      <c r="D28" s="165">
        <v>5</v>
      </c>
      <c r="E28" s="48"/>
      <c r="F28" s="48"/>
      <c r="G28" s="48">
        <v>4</v>
      </c>
      <c r="H28" s="48"/>
      <c r="I28" s="48"/>
      <c r="J28" s="48">
        <v>4</v>
      </c>
      <c r="K28" s="48"/>
      <c r="L28" s="48"/>
      <c r="M28" s="48">
        <v>4</v>
      </c>
      <c r="N28" s="48"/>
      <c r="O28" s="131"/>
      <c r="P28" s="524">
        <v>17</v>
      </c>
      <c r="Q28" s="47">
        <f t="shared" si="4"/>
        <v>1600.72</v>
      </c>
      <c r="R28" s="538">
        <f t="shared" si="5"/>
        <v>4.25</v>
      </c>
      <c r="S28" s="316">
        <v>20</v>
      </c>
      <c r="T28" s="527">
        <f>SUM(D28:O28)</f>
        <v>17</v>
      </c>
      <c r="U28" s="512">
        <f t="shared" si="1"/>
        <v>0.17499999999999999</v>
      </c>
      <c r="V28" s="513">
        <f t="shared" si="2"/>
        <v>3.5</v>
      </c>
      <c r="W28" s="531">
        <f t="shared" si="3"/>
        <v>16.5</v>
      </c>
      <c r="X28" s="514">
        <f t="shared" si="6"/>
        <v>0</v>
      </c>
    </row>
    <row r="29" spans="1:24" ht="11.1" customHeight="1">
      <c r="A29" s="186" t="s">
        <v>241</v>
      </c>
      <c r="B29" s="48" t="s">
        <v>79</v>
      </c>
      <c r="C29" s="134">
        <v>19.9056</v>
      </c>
      <c r="D29" s="165">
        <v>9</v>
      </c>
      <c r="E29" s="48"/>
      <c r="F29" s="48"/>
      <c r="G29" s="48">
        <v>7</v>
      </c>
      <c r="H29" s="48"/>
      <c r="I29" s="48"/>
      <c r="J29" s="48">
        <v>7</v>
      </c>
      <c r="K29" s="48"/>
      <c r="L29" s="48"/>
      <c r="M29" s="48">
        <v>7</v>
      </c>
      <c r="N29" s="48"/>
      <c r="O29" s="131"/>
      <c r="P29" s="524">
        <v>30</v>
      </c>
      <c r="Q29" s="47">
        <f t="shared" si="4"/>
        <v>597.16800000000001</v>
      </c>
      <c r="R29" s="538">
        <f t="shared" si="5"/>
        <v>7.5</v>
      </c>
      <c r="S29" s="316">
        <v>36</v>
      </c>
      <c r="T29" s="527">
        <f t="shared" si="0"/>
        <v>30</v>
      </c>
      <c r="U29" s="512">
        <f t="shared" si="1"/>
        <v>0.17499999999999999</v>
      </c>
      <c r="V29" s="513">
        <f t="shared" si="2"/>
        <v>6.3</v>
      </c>
      <c r="W29" s="531">
        <f t="shared" si="3"/>
        <v>29.7</v>
      </c>
      <c r="X29" s="514">
        <f t="shared" si="6"/>
        <v>0</v>
      </c>
    </row>
    <row r="30" spans="1:24" ht="11.1" customHeight="1">
      <c r="A30" s="186" t="s">
        <v>242</v>
      </c>
      <c r="B30" s="48" t="s">
        <v>125</v>
      </c>
      <c r="C30" s="134">
        <v>18.87</v>
      </c>
      <c r="D30" s="165">
        <v>1</v>
      </c>
      <c r="E30" s="48"/>
      <c r="F30" s="48"/>
      <c r="G30" s="48">
        <v>0</v>
      </c>
      <c r="H30" s="48"/>
      <c r="I30" s="48"/>
      <c r="J30" s="48">
        <v>0</v>
      </c>
      <c r="K30" s="48"/>
      <c r="L30" s="48"/>
      <c r="M30" s="48">
        <v>0</v>
      </c>
      <c r="N30" s="48"/>
      <c r="O30" s="131"/>
      <c r="P30" s="524">
        <v>1</v>
      </c>
      <c r="Q30" s="47">
        <f t="shared" si="4"/>
        <v>18.87</v>
      </c>
      <c r="R30" s="538">
        <f t="shared" si="5"/>
        <v>0.25</v>
      </c>
      <c r="S30" s="316">
        <v>1</v>
      </c>
      <c r="T30" s="527">
        <f t="shared" si="0"/>
        <v>1</v>
      </c>
      <c r="U30" s="512">
        <f t="shared" si="1"/>
        <v>0.17499999999999999</v>
      </c>
      <c r="V30" s="513">
        <f t="shared" si="2"/>
        <v>0.17499999999999999</v>
      </c>
      <c r="W30" s="531">
        <f t="shared" si="3"/>
        <v>0.82499999999999996</v>
      </c>
      <c r="X30" s="514">
        <f t="shared" si="6"/>
        <v>0</v>
      </c>
    </row>
    <row r="31" spans="1:24" ht="11.1" customHeight="1">
      <c r="A31" s="186" t="s">
        <v>243</v>
      </c>
      <c r="B31" s="48" t="s">
        <v>74</v>
      </c>
      <c r="C31" s="134">
        <v>6.18</v>
      </c>
      <c r="D31" s="165">
        <v>2</v>
      </c>
      <c r="E31" s="48"/>
      <c r="F31" s="48"/>
      <c r="G31" s="48">
        <v>0</v>
      </c>
      <c r="H31" s="48"/>
      <c r="I31" s="48"/>
      <c r="J31" s="48">
        <v>0</v>
      </c>
      <c r="K31" s="48"/>
      <c r="L31" s="48"/>
      <c r="M31" s="48">
        <v>0</v>
      </c>
      <c r="N31" s="48"/>
      <c r="O31" s="131"/>
      <c r="P31" s="524">
        <v>2</v>
      </c>
      <c r="Q31" s="47">
        <f t="shared" si="4"/>
        <v>12.36</v>
      </c>
      <c r="R31" s="538">
        <f t="shared" si="5"/>
        <v>0.5</v>
      </c>
      <c r="S31" s="316">
        <v>3</v>
      </c>
      <c r="T31" s="527">
        <f t="shared" si="0"/>
        <v>2</v>
      </c>
      <c r="U31" s="512">
        <f t="shared" si="1"/>
        <v>0.17499999999999999</v>
      </c>
      <c r="V31" s="513">
        <f t="shared" si="2"/>
        <v>0.52499999999999991</v>
      </c>
      <c r="W31" s="531">
        <f t="shared" si="3"/>
        <v>2.4750000000000001</v>
      </c>
      <c r="X31" s="514">
        <f t="shared" si="6"/>
        <v>0</v>
      </c>
    </row>
    <row r="32" spans="1:24" ht="11.1" customHeight="1">
      <c r="A32" s="186" t="s">
        <v>58</v>
      </c>
      <c r="B32" s="48" t="s">
        <v>80</v>
      </c>
      <c r="C32" s="134">
        <v>148.19999999999999</v>
      </c>
      <c r="D32" s="165">
        <v>2</v>
      </c>
      <c r="E32" s="46"/>
      <c r="F32" s="46"/>
      <c r="G32" s="46">
        <v>0</v>
      </c>
      <c r="H32" s="46"/>
      <c r="I32" s="46"/>
      <c r="J32" s="46">
        <v>0</v>
      </c>
      <c r="K32" s="46"/>
      <c r="L32" s="46"/>
      <c r="M32" s="46">
        <v>0</v>
      </c>
      <c r="N32" s="46"/>
      <c r="O32" s="127"/>
      <c r="P32" s="524">
        <v>2</v>
      </c>
      <c r="Q32" s="47">
        <f t="shared" si="4"/>
        <v>296.39999999999998</v>
      </c>
      <c r="R32" s="538">
        <f t="shared" si="5"/>
        <v>0.5</v>
      </c>
      <c r="S32" s="316">
        <v>3</v>
      </c>
      <c r="T32" s="527">
        <f t="shared" si="0"/>
        <v>2</v>
      </c>
      <c r="U32" s="512">
        <f t="shared" si="1"/>
        <v>0.17499999999999999</v>
      </c>
      <c r="V32" s="513">
        <f t="shared" si="2"/>
        <v>0.52499999999999991</v>
      </c>
      <c r="W32" s="531">
        <f t="shared" si="3"/>
        <v>2.4750000000000001</v>
      </c>
      <c r="X32" s="514">
        <f t="shared" si="6"/>
        <v>0</v>
      </c>
    </row>
    <row r="33" spans="1:24" ht="11.1" customHeight="1">
      <c r="A33" s="186" t="s">
        <v>244</v>
      </c>
      <c r="B33" s="48" t="s">
        <v>73</v>
      </c>
      <c r="C33" s="134">
        <v>13.39</v>
      </c>
      <c r="D33" s="165">
        <v>1</v>
      </c>
      <c r="E33" s="46"/>
      <c r="F33" s="46"/>
      <c r="G33" s="46">
        <v>0</v>
      </c>
      <c r="H33" s="46"/>
      <c r="I33" s="46"/>
      <c r="J33" s="46">
        <v>0</v>
      </c>
      <c r="K33" s="46"/>
      <c r="L33" s="46"/>
      <c r="M33" s="46">
        <v>0</v>
      </c>
      <c r="N33" s="46"/>
      <c r="O33" s="127"/>
      <c r="P33" s="524">
        <v>1</v>
      </c>
      <c r="Q33" s="47">
        <f t="shared" si="4"/>
        <v>13.39</v>
      </c>
      <c r="R33" s="538">
        <f t="shared" si="5"/>
        <v>0.25</v>
      </c>
      <c r="S33" s="316">
        <v>1</v>
      </c>
      <c r="T33" s="527">
        <f t="shared" si="0"/>
        <v>1</v>
      </c>
      <c r="U33" s="512">
        <f t="shared" si="1"/>
        <v>0.17499999999999999</v>
      </c>
      <c r="V33" s="513">
        <f t="shared" si="2"/>
        <v>0.17499999999999999</v>
      </c>
      <c r="W33" s="531">
        <f t="shared" si="3"/>
        <v>0.82499999999999996</v>
      </c>
      <c r="X33" s="514">
        <f t="shared" si="6"/>
        <v>0</v>
      </c>
    </row>
    <row r="34" spans="1:24" ht="11.1" customHeight="1">
      <c r="A34" s="186" t="s">
        <v>48</v>
      </c>
      <c r="B34" s="48" t="s">
        <v>80</v>
      </c>
      <c r="C34" s="134">
        <v>35.479999999999997</v>
      </c>
      <c r="D34" s="165">
        <v>7</v>
      </c>
      <c r="E34" s="46"/>
      <c r="F34" s="46"/>
      <c r="G34" s="46">
        <v>7</v>
      </c>
      <c r="H34" s="46"/>
      <c r="I34" s="46"/>
      <c r="J34" s="46">
        <v>6</v>
      </c>
      <c r="K34" s="46"/>
      <c r="L34" s="46"/>
      <c r="M34" s="46">
        <v>6</v>
      </c>
      <c r="N34" s="46"/>
      <c r="O34" s="127"/>
      <c r="P34" s="524">
        <v>26</v>
      </c>
      <c r="Q34" s="47">
        <f t="shared" si="4"/>
        <v>922.4799999999999</v>
      </c>
      <c r="R34" s="538">
        <f t="shared" si="5"/>
        <v>6.5</v>
      </c>
      <c r="S34" s="316">
        <v>32</v>
      </c>
      <c r="T34" s="527">
        <f t="shared" si="0"/>
        <v>26</v>
      </c>
      <c r="U34" s="512">
        <f t="shared" si="1"/>
        <v>0.17499999999999999</v>
      </c>
      <c r="V34" s="513">
        <f t="shared" si="2"/>
        <v>5.6</v>
      </c>
      <c r="W34" s="531">
        <f t="shared" si="3"/>
        <v>26.4</v>
      </c>
      <c r="X34" s="514">
        <f t="shared" si="6"/>
        <v>0</v>
      </c>
    </row>
    <row r="35" spans="1:24" s="124" customFormat="1" ht="11.1" customHeight="1">
      <c r="A35" s="186" t="s">
        <v>49</v>
      </c>
      <c r="B35" s="48" t="s">
        <v>80</v>
      </c>
      <c r="C35" s="134">
        <v>5.24</v>
      </c>
      <c r="D35" s="165">
        <v>7</v>
      </c>
      <c r="E35" s="46"/>
      <c r="F35" s="46"/>
      <c r="G35" s="46">
        <v>7</v>
      </c>
      <c r="H35" s="46"/>
      <c r="I35" s="46"/>
      <c r="J35" s="46">
        <v>6</v>
      </c>
      <c r="K35" s="46"/>
      <c r="L35" s="46"/>
      <c r="M35" s="46">
        <v>6</v>
      </c>
      <c r="N35" s="69"/>
      <c r="O35" s="44"/>
      <c r="P35" s="524">
        <v>26</v>
      </c>
      <c r="Q35" s="123">
        <f t="shared" si="4"/>
        <v>136.24</v>
      </c>
      <c r="R35" s="538">
        <f t="shared" si="5"/>
        <v>6.5</v>
      </c>
      <c r="S35" s="48">
        <v>31</v>
      </c>
      <c r="T35" s="527">
        <f>SUM(D35:O35)</f>
        <v>26</v>
      </c>
      <c r="U35" s="512">
        <f t="shared" si="1"/>
        <v>0.17499999999999999</v>
      </c>
      <c r="V35" s="513">
        <f t="shared" si="2"/>
        <v>5.4249999999999998</v>
      </c>
      <c r="W35" s="531">
        <f t="shared" si="3"/>
        <v>25.574999999999999</v>
      </c>
      <c r="X35" s="514">
        <f>+P35-T35</f>
        <v>0</v>
      </c>
    </row>
    <row r="36" spans="1:24" ht="11.1" customHeight="1">
      <c r="A36" s="183" t="s">
        <v>245</v>
      </c>
      <c r="B36" s="48" t="s">
        <v>74</v>
      </c>
      <c r="C36" s="134">
        <v>34.770000000000003</v>
      </c>
      <c r="D36" s="165">
        <v>3</v>
      </c>
      <c r="E36" s="48"/>
      <c r="F36" s="48"/>
      <c r="G36" s="48">
        <v>3</v>
      </c>
      <c r="H36" s="48"/>
      <c r="I36" s="48"/>
      <c r="J36" s="48">
        <v>3</v>
      </c>
      <c r="K36" s="48"/>
      <c r="L36" s="48"/>
      <c r="M36" s="48">
        <v>3</v>
      </c>
      <c r="N36" s="48"/>
      <c r="O36" s="131"/>
      <c r="P36" s="524">
        <v>12</v>
      </c>
      <c r="Q36" s="47">
        <f t="shared" si="4"/>
        <v>417.24</v>
      </c>
      <c r="R36" s="538">
        <f t="shared" si="5"/>
        <v>3</v>
      </c>
      <c r="S36" s="48">
        <v>14</v>
      </c>
      <c r="T36" s="527">
        <f t="shared" si="0"/>
        <v>12</v>
      </c>
      <c r="U36" s="512">
        <f t="shared" si="1"/>
        <v>0.17499999999999999</v>
      </c>
      <c r="V36" s="513">
        <f t="shared" si="2"/>
        <v>2.4499999999999997</v>
      </c>
      <c r="W36" s="531">
        <f t="shared" si="3"/>
        <v>11.55</v>
      </c>
      <c r="X36" s="514">
        <f t="shared" si="6"/>
        <v>0</v>
      </c>
    </row>
    <row r="37" spans="1:24" ht="11.1" customHeight="1">
      <c r="A37" s="186" t="s">
        <v>246</v>
      </c>
      <c r="B37" s="48" t="s">
        <v>79</v>
      </c>
      <c r="C37" s="134">
        <v>99.5</v>
      </c>
      <c r="D37" s="165">
        <v>1</v>
      </c>
      <c r="E37" s="48"/>
      <c r="F37" s="48"/>
      <c r="G37" s="48">
        <v>0</v>
      </c>
      <c r="H37" s="48"/>
      <c r="I37" s="48"/>
      <c r="J37" s="48">
        <v>0</v>
      </c>
      <c r="K37" s="48"/>
      <c r="L37" s="48"/>
      <c r="M37" s="48">
        <v>0</v>
      </c>
      <c r="N37" s="48"/>
      <c r="O37" s="131"/>
      <c r="P37" s="524">
        <v>1</v>
      </c>
      <c r="Q37" s="47">
        <f t="shared" si="4"/>
        <v>99.5</v>
      </c>
      <c r="R37" s="538">
        <f t="shared" si="5"/>
        <v>0.25</v>
      </c>
      <c r="S37" s="48">
        <v>1</v>
      </c>
      <c r="T37" s="527">
        <f t="shared" si="0"/>
        <v>1</v>
      </c>
      <c r="U37" s="512">
        <f t="shared" si="1"/>
        <v>0.17499999999999999</v>
      </c>
      <c r="V37" s="513">
        <f t="shared" si="2"/>
        <v>0.17499999999999999</v>
      </c>
      <c r="W37" s="531">
        <f t="shared" si="3"/>
        <v>0.82499999999999996</v>
      </c>
      <c r="X37" s="514">
        <f t="shared" si="6"/>
        <v>0</v>
      </c>
    </row>
    <row r="38" spans="1:24" ht="11.1" customHeight="1">
      <c r="A38" s="483" t="s">
        <v>53</v>
      </c>
      <c r="B38" s="127" t="s">
        <v>75</v>
      </c>
      <c r="C38" s="373">
        <v>13.53</v>
      </c>
      <c r="D38" s="165">
        <v>5</v>
      </c>
      <c r="E38" s="48"/>
      <c r="F38" s="48"/>
      <c r="G38" s="48">
        <v>4</v>
      </c>
      <c r="H38" s="48"/>
      <c r="I38" s="48"/>
      <c r="J38" s="46">
        <v>4</v>
      </c>
      <c r="K38" s="69"/>
      <c r="L38" s="69"/>
      <c r="M38" s="69">
        <v>4</v>
      </c>
      <c r="N38" s="69"/>
      <c r="O38" s="44"/>
      <c r="P38" s="524">
        <v>17</v>
      </c>
      <c r="Q38" s="47">
        <f t="shared" si="4"/>
        <v>230.01</v>
      </c>
      <c r="R38" s="538">
        <f t="shared" si="5"/>
        <v>4.25</v>
      </c>
      <c r="S38" s="48">
        <v>20</v>
      </c>
      <c r="T38" s="527">
        <f t="shared" si="0"/>
        <v>17</v>
      </c>
      <c r="U38" s="512">
        <f t="shared" si="1"/>
        <v>0.17499999999999999</v>
      </c>
      <c r="V38" s="513">
        <f t="shared" si="2"/>
        <v>3.5</v>
      </c>
      <c r="W38" s="531">
        <f t="shared" si="3"/>
        <v>16.5</v>
      </c>
      <c r="X38" s="514">
        <f t="shared" si="6"/>
        <v>0</v>
      </c>
    </row>
    <row r="39" spans="1:24" ht="11.1" customHeight="1">
      <c r="A39" s="186" t="s">
        <v>42</v>
      </c>
      <c r="B39" s="48" t="s">
        <v>307</v>
      </c>
      <c r="C39" s="134">
        <v>81.23</v>
      </c>
      <c r="D39" s="165">
        <v>1</v>
      </c>
      <c r="E39" s="48"/>
      <c r="F39" s="48"/>
      <c r="G39" s="48">
        <v>1</v>
      </c>
      <c r="H39" s="48"/>
      <c r="I39" s="48"/>
      <c r="J39" s="48">
        <v>1</v>
      </c>
      <c r="K39" s="48"/>
      <c r="L39" s="48"/>
      <c r="M39" s="48">
        <v>0</v>
      </c>
      <c r="N39" s="48"/>
      <c r="O39" s="131"/>
      <c r="P39" s="524">
        <v>3</v>
      </c>
      <c r="Q39" s="47">
        <f t="shared" si="4"/>
        <v>243.69</v>
      </c>
      <c r="R39" s="538">
        <f t="shared" si="5"/>
        <v>0.75</v>
      </c>
      <c r="S39" s="48">
        <v>4</v>
      </c>
      <c r="T39" s="527">
        <f t="shared" si="0"/>
        <v>3</v>
      </c>
      <c r="U39" s="512">
        <f t="shared" si="1"/>
        <v>0.17499999999999999</v>
      </c>
      <c r="V39" s="513">
        <f t="shared" si="2"/>
        <v>0.7</v>
      </c>
      <c r="W39" s="531">
        <f t="shared" si="3"/>
        <v>3.3</v>
      </c>
      <c r="X39" s="514">
        <f t="shared" si="6"/>
        <v>0</v>
      </c>
    </row>
    <row r="40" spans="1:24" ht="11.1" customHeight="1">
      <c r="A40" s="186" t="s">
        <v>247</v>
      </c>
      <c r="B40" s="48" t="s">
        <v>73</v>
      </c>
      <c r="C40" s="134">
        <v>81.23</v>
      </c>
      <c r="D40" s="165">
        <v>1</v>
      </c>
      <c r="E40" s="48"/>
      <c r="F40" s="48"/>
      <c r="G40" s="48">
        <v>1</v>
      </c>
      <c r="H40" s="48"/>
      <c r="I40" s="48"/>
      <c r="J40" s="48">
        <v>0</v>
      </c>
      <c r="K40" s="48"/>
      <c r="L40" s="48"/>
      <c r="M40" s="48">
        <v>0</v>
      </c>
      <c r="N40" s="48"/>
      <c r="O40" s="131"/>
      <c r="P40" s="524">
        <v>2</v>
      </c>
      <c r="Q40" s="47">
        <f t="shared" si="4"/>
        <v>162.46</v>
      </c>
      <c r="R40" s="538">
        <f t="shared" si="5"/>
        <v>0.5</v>
      </c>
      <c r="S40" s="48">
        <v>3</v>
      </c>
      <c r="T40" s="527">
        <f t="shared" si="0"/>
        <v>2</v>
      </c>
      <c r="U40" s="512">
        <f t="shared" si="1"/>
        <v>0.17499999999999999</v>
      </c>
      <c r="V40" s="513">
        <f t="shared" si="2"/>
        <v>0.52499999999999991</v>
      </c>
      <c r="W40" s="531">
        <f t="shared" si="3"/>
        <v>2.4750000000000001</v>
      </c>
      <c r="X40" s="514">
        <f t="shared" si="6"/>
        <v>0</v>
      </c>
    </row>
    <row r="41" spans="1:24" ht="11.1" customHeight="1">
      <c r="A41" s="186" t="s">
        <v>248</v>
      </c>
      <c r="B41" s="48" t="s">
        <v>74</v>
      </c>
      <c r="C41" s="134">
        <v>21.48</v>
      </c>
      <c r="D41" s="165">
        <v>1</v>
      </c>
      <c r="E41" s="48"/>
      <c r="F41" s="48"/>
      <c r="G41" s="48">
        <v>1</v>
      </c>
      <c r="H41" s="48"/>
      <c r="I41" s="48"/>
      <c r="J41" s="48">
        <v>0</v>
      </c>
      <c r="K41" s="48"/>
      <c r="L41" s="48"/>
      <c r="M41" s="48">
        <v>0</v>
      </c>
      <c r="N41" s="48"/>
      <c r="O41" s="131"/>
      <c r="P41" s="524">
        <v>2</v>
      </c>
      <c r="Q41" s="47">
        <f t="shared" si="4"/>
        <v>42.96</v>
      </c>
      <c r="R41" s="538">
        <f t="shared" si="5"/>
        <v>0.5</v>
      </c>
      <c r="S41" s="48">
        <v>3</v>
      </c>
      <c r="T41" s="527">
        <f t="shared" si="0"/>
        <v>2</v>
      </c>
      <c r="U41" s="512">
        <f t="shared" si="1"/>
        <v>0.17499999999999999</v>
      </c>
      <c r="V41" s="513">
        <f t="shared" si="2"/>
        <v>0.52499999999999991</v>
      </c>
      <c r="W41" s="531">
        <f t="shared" si="3"/>
        <v>2.4750000000000001</v>
      </c>
      <c r="X41" s="514">
        <f t="shared" si="6"/>
        <v>0</v>
      </c>
    </row>
    <row r="42" spans="1:24" ht="11.1" customHeight="1">
      <c r="A42" s="186" t="s">
        <v>43</v>
      </c>
      <c r="B42" s="48" t="s">
        <v>80</v>
      </c>
      <c r="C42" s="373">
        <v>18.873200000000001</v>
      </c>
      <c r="D42" s="165">
        <v>7</v>
      </c>
      <c r="E42" s="48"/>
      <c r="F42" s="48"/>
      <c r="G42" s="48">
        <v>6</v>
      </c>
      <c r="H42" s="48"/>
      <c r="I42" s="48"/>
      <c r="J42" s="48">
        <v>6</v>
      </c>
      <c r="K42" s="48"/>
      <c r="L42" s="48"/>
      <c r="M42" s="48">
        <v>6</v>
      </c>
      <c r="N42" s="48"/>
      <c r="O42" s="131"/>
      <c r="P42" s="524">
        <v>25</v>
      </c>
      <c r="Q42" s="47">
        <f t="shared" si="4"/>
        <v>471.83000000000004</v>
      </c>
      <c r="R42" s="538">
        <f t="shared" si="5"/>
        <v>6.25</v>
      </c>
      <c r="S42" s="48">
        <v>30</v>
      </c>
      <c r="T42" s="527">
        <f t="shared" si="0"/>
        <v>25</v>
      </c>
      <c r="U42" s="512">
        <f t="shared" si="1"/>
        <v>0.17499999999999999</v>
      </c>
      <c r="V42" s="513">
        <f t="shared" si="2"/>
        <v>5.25</v>
      </c>
      <c r="W42" s="531">
        <f t="shared" si="3"/>
        <v>24.75</v>
      </c>
      <c r="X42" s="514">
        <f t="shared" si="6"/>
        <v>0</v>
      </c>
    </row>
    <row r="43" spans="1:24" ht="11.1" customHeight="1">
      <c r="A43" s="483" t="s">
        <v>249</v>
      </c>
      <c r="B43" s="46" t="s">
        <v>79</v>
      </c>
      <c r="C43" s="373">
        <v>8.09</v>
      </c>
      <c r="D43" s="165">
        <v>3</v>
      </c>
      <c r="E43" s="48"/>
      <c r="F43" s="48"/>
      <c r="G43" s="48">
        <v>3</v>
      </c>
      <c r="H43" s="48"/>
      <c r="I43" s="48"/>
      <c r="J43" s="48">
        <v>3</v>
      </c>
      <c r="K43" s="48"/>
      <c r="L43" s="48"/>
      <c r="M43" s="48">
        <v>2</v>
      </c>
      <c r="N43" s="48"/>
      <c r="O43" s="131"/>
      <c r="P43" s="524">
        <v>11</v>
      </c>
      <c r="Q43" s="47">
        <f t="shared" si="4"/>
        <v>88.99</v>
      </c>
      <c r="R43" s="538">
        <f t="shared" si="5"/>
        <v>2.75</v>
      </c>
      <c r="S43" s="48">
        <v>13</v>
      </c>
      <c r="T43" s="527">
        <f t="shared" si="0"/>
        <v>11</v>
      </c>
      <c r="U43" s="512">
        <f t="shared" si="1"/>
        <v>0.17499999999999999</v>
      </c>
      <c r="V43" s="513">
        <f t="shared" si="2"/>
        <v>2.2749999999999999</v>
      </c>
      <c r="W43" s="531">
        <f t="shared" si="3"/>
        <v>10.725</v>
      </c>
      <c r="X43" s="514">
        <f t="shared" si="6"/>
        <v>0</v>
      </c>
    </row>
    <row r="44" spans="1:24" ht="11.1" customHeight="1">
      <c r="A44" s="186" t="s">
        <v>250</v>
      </c>
      <c r="B44" s="131" t="s">
        <v>309</v>
      </c>
      <c r="C44" s="134">
        <v>127.6</v>
      </c>
      <c r="D44" s="165">
        <v>1</v>
      </c>
      <c r="E44" s="48"/>
      <c r="F44" s="48"/>
      <c r="G44" s="48">
        <v>1</v>
      </c>
      <c r="H44" s="48"/>
      <c r="I44" s="48"/>
      <c r="J44" s="48">
        <v>0</v>
      </c>
      <c r="K44" s="48"/>
      <c r="L44" s="48"/>
      <c r="M44" s="48">
        <v>0</v>
      </c>
      <c r="N44" s="48"/>
      <c r="O44" s="131"/>
      <c r="P44" s="524">
        <v>2</v>
      </c>
      <c r="Q44" s="47">
        <f t="shared" si="4"/>
        <v>255.2</v>
      </c>
      <c r="R44" s="538">
        <f t="shared" si="5"/>
        <v>0.5</v>
      </c>
      <c r="S44" s="48">
        <v>2</v>
      </c>
      <c r="T44" s="527">
        <f t="shared" si="0"/>
        <v>2</v>
      </c>
      <c r="U44" s="512">
        <f t="shared" si="1"/>
        <v>0.17499999999999999</v>
      </c>
      <c r="V44" s="513">
        <f t="shared" si="2"/>
        <v>0.35</v>
      </c>
      <c r="W44" s="531">
        <f t="shared" si="3"/>
        <v>1.65</v>
      </c>
      <c r="X44" s="514">
        <f t="shared" si="6"/>
        <v>0</v>
      </c>
    </row>
    <row r="45" spans="1:24" ht="11.1" customHeight="1">
      <c r="A45" s="483" t="s">
        <v>59</v>
      </c>
      <c r="B45" s="131" t="s">
        <v>77</v>
      </c>
      <c r="C45" s="134">
        <v>26.853999999999999</v>
      </c>
      <c r="D45" s="165">
        <v>3</v>
      </c>
      <c r="E45" s="48"/>
      <c r="F45" s="48"/>
      <c r="G45" s="48">
        <v>2</v>
      </c>
      <c r="H45" s="48"/>
      <c r="I45" s="48"/>
      <c r="J45" s="48">
        <v>0</v>
      </c>
      <c r="K45" s="48"/>
      <c r="L45" s="48"/>
      <c r="M45" s="48">
        <v>0</v>
      </c>
      <c r="N45" s="48"/>
      <c r="O45" s="131"/>
      <c r="P45" s="524">
        <v>5</v>
      </c>
      <c r="Q45" s="47">
        <f t="shared" si="4"/>
        <v>134.26999999999998</v>
      </c>
      <c r="R45" s="538">
        <f t="shared" si="5"/>
        <v>1.25</v>
      </c>
      <c r="S45" s="48">
        <v>6</v>
      </c>
      <c r="T45" s="527">
        <f t="shared" si="0"/>
        <v>5</v>
      </c>
      <c r="U45" s="512">
        <f t="shared" si="1"/>
        <v>0.17499999999999999</v>
      </c>
      <c r="V45" s="513">
        <f t="shared" si="2"/>
        <v>1.0499999999999998</v>
      </c>
      <c r="W45" s="531">
        <f t="shared" si="3"/>
        <v>4.95</v>
      </c>
      <c r="X45" s="514">
        <f t="shared" si="6"/>
        <v>0</v>
      </c>
    </row>
    <row r="46" spans="1:24" ht="11.1" customHeight="1">
      <c r="A46" s="186" t="s">
        <v>251</v>
      </c>
      <c r="B46" s="131" t="s">
        <v>79</v>
      </c>
      <c r="C46" s="134">
        <v>5.34</v>
      </c>
      <c r="D46" s="165">
        <v>8</v>
      </c>
      <c r="E46" s="48"/>
      <c r="F46" s="48"/>
      <c r="G46" s="48">
        <v>7</v>
      </c>
      <c r="H46" s="48"/>
      <c r="I46" s="48"/>
      <c r="J46" s="48">
        <v>7</v>
      </c>
      <c r="K46" s="48"/>
      <c r="L46" s="48"/>
      <c r="M46" s="48">
        <v>7</v>
      </c>
      <c r="N46" s="48"/>
      <c r="O46" s="131"/>
      <c r="P46" s="524">
        <v>29</v>
      </c>
      <c r="Q46" s="47">
        <f t="shared" si="4"/>
        <v>154.85999999999999</v>
      </c>
      <c r="R46" s="538">
        <f t="shared" si="5"/>
        <v>7.25</v>
      </c>
      <c r="S46" s="48">
        <v>35</v>
      </c>
      <c r="T46" s="527">
        <f t="shared" si="0"/>
        <v>29</v>
      </c>
      <c r="U46" s="512">
        <f t="shared" si="1"/>
        <v>0.17499999999999999</v>
      </c>
      <c r="V46" s="513">
        <f t="shared" si="2"/>
        <v>6.125</v>
      </c>
      <c r="W46" s="531">
        <f t="shared" si="3"/>
        <v>28.875</v>
      </c>
      <c r="X46" s="514">
        <f t="shared" si="6"/>
        <v>0</v>
      </c>
    </row>
    <row r="47" spans="1:24" ht="11.1" customHeight="1">
      <c r="A47" s="483" t="s">
        <v>123</v>
      </c>
      <c r="B47" s="127" t="s">
        <v>79</v>
      </c>
      <c r="C47" s="373">
        <v>7.01</v>
      </c>
      <c r="D47" s="165">
        <v>3</v>
      </c>
      <c r="E47" s="46"/>
      <c r="F47" s="46"/>
      <c r="G47" s="46">
        <v>3</v>
      </c>
      <c r="H47" s="46"/>
      <c r="I47" s="46"/>
      <c r="J47" s="46">
        <v>3</v>
      </c>
      <c r="K47" s="46"/>
      <c r="L47" s="46"/>
      <c r="M47" s="46">
        <v>3</v>
      </c>
      <c r="N47" s="46"/>
      <c r="O47" s="127"/>
      <c r="P47" s="524">
        <v>12</v>
      </c>
      <c r="Q47" s="47">
        <f t="shared" si="4"/>
        <v>84.12</v>
      </c>
      <c r="R47" s="538">
        <f t="shared" si="5"/>
        <v>3</v>
      </c>
      <c r="S47" s="48">
        <v>14</v>
      </c>
      <c r="T47" s="527">
        <f t="shared" si="0"/>
        <v>12</v>
      </c>
      <c r="U47" s="512">
        <f t="shared" si="1"/>
        <v>0.17499999999999999</v>
      </c>
      <c r="V47" s="513">
        <f t="shared" si="2"/>
        <v>2.4499999999999997</v>
      </c>
      <c r="W47" s="531">
        <f t="shared" si="3"/>
        <v>11.55</v>
      </c>
      <c r="X47" s="514">
        <f t="shared" si="6"/>
        <v>0</v>
      </c>
    </row>
    <row r="48" spans="1:24" ht="11.1" customHeight="1">
      <c r="A48" s="186" t="s">
        <v>52</v>
      </c>
      <c r="B48" s="48" t="s">
        <v>79</v>
      </c>
      <c r="C48" s="134">
        <v>50.95</v>
      </c>
      <c r="D48" s="165">
        <v>3</v>
      </c>
      <c r="E48" s="46"/>
      <c r="F48" s="46"/>
      <c r="G48" s="46">
        <v>3</v>
      </c>
      <c r="H48" s="46"/>
      <c r="I48" s="46"/>
      <c r="J48" s="46">
        <v>3</v>
      </c>
      <c r="K48" s="46"/>
      <c r="L48" s="46"/>
      <c r="M48" s="46">
        <v>3</v>
      </c>
      <c r="N48" s="46"/>
      <c r="O48" s="127"/>
      <c r="P48" s="524">
        <v>12</v>
      </c>
      <c r="Q48" s="47">
        <f t="shared" si="4"/>
        <v>611.40000000000009</v>
      </c>
      <c r="R48" s="538">
        <f t="shared" si="5"/>
        <v>3</v>
      </c>
      <c r="S48" s="48">
        <v>14</v>
      </c>
      <c r="T48" s="527">
        <f t="shared" si="0"/>
        <v>12</v>
      </c>
      <c r="U48" s="512">
        <f t="shared" si="1"/>
        <v>0.17499999999999999</v>
      </c>
      <c r="V48" s="513">
        <f t="shared" si="2"/>
        <v>2.4499999999999997</v>
      </c>
      <c r="W48" s="531">
        <f t="shared" si="3"/>
        <v>11.55</v>
      </c>
      <c r="X48" s="514">
        <f t="shared" si="6"/>
        <v>0</v>
      </c>
    </row>
    <row r="49" spans="1:24" ht="11.1" customHeight="1">
      <c r="A49" s="186" t="s">
        <v>44</v>
      </c>
      <c r="B49" s="48" t="s">
        <v>126</v>
      </c>
      <c r="C49" s="134">
        <v>47.86</v>
      </c>
      <c r="D49" s="165">
        <v>3</v>
      </c>
      <c r="E49" s="48"/>
      <c r="F49" s="48"/>
      <c r="G49" s="46">
        <v>3</v>
      </c>
      <c r="H49" s="48"/>
      <c r="I49" s="48"/>
      <c r="J49" s="48">
        <v>3</v>
      </c>
      <c r="K49" s="48"/>
      <c r="L49" s="48"/>
      <c r="M49" s="48">
        <v>3</v>
      </c>
      <c r="N49" s="48"/>
      <c r="O49" s="131"/>
      <c r="P49" s="524">
        <v>12</v>
      </c>
      <c r="Q49" s="47">
        <f t="shared" si="4"/>
        <v>574.31999999999994</v>
      </c>
      <c r="R49" s="538">
        <f t="shared" si="5"/>
        <v>3</v>
      </c>
      <c r="S49" s="316">
        <v>15</v>
      </c>
      <c r="T49" s="527">
        <f t="shared" si="0"/>
        <v>12</v>
      </c>
      <c r="U49" s="512">
        <f t="shared" si="1"/>
        <v>0.17499999999999999</v>
      </c>
      <c r="V49" s="513">
        <f t="shared" si="2"/>
        <v>2.625</v>
      </c>
      <c r="W49" s="531">
        <f t="shared" si="3"/>
        <v>12.375</v>
      </c>
      <c r="X49" s="514">
        <f t="shared" si="6"/>
        <v>0</v>
      </c>
    </row>
    <row r="50" spans="1:24" ht="11.1" customHeight="1">
      <c r="A50" s="186" t="s">
        <v>252</v>
      </c>
      <c r="B50" s="48" t="s">
        <v>73</v>
      </c>
      <c r="C50" s="134">
        <v>90</v>
      </c>
      <c r="D50" s="165">
        <v>2</v>
      </c>
      <c r="E50" s="46"/>
      <c r="F50" s="46"/>
      <c r="G50" s="46">
        <v>2</v>
      </c>
      <c r="H50" s="46"/>
      <c r="I50" s="46"/>
      <c r="J50" s="46">
        <v>2</v>
      </c>
      <c r="K50" s="46"/>
      <c r="L50" s="46"/>
      <c r="M50" s="46">
        <v>1</v>
      </c>
      <c r="N50" s="46"/>
      <c r="O50" s="127"/>
      <c r="P50" s="524">
        <v>7</v>
      </c>
      <c r="Q50" s="47">
        <f t="shared" si="4"/>
        <v>630</v>
      </c>
      <c r="R50" s="538">
        <f t="shared" si="5"/>
        <v>1.75</v>
      </c>
      <c r="S50" s="316">
        <v>8</v>
      </c>
      <c r="T50" s="527">
        <f t="shared" si="0"/>
        <v>7</v>
      </c>
      <c r="U50" s="512">
        <f t="shared" si="1"/>
        <v>0.17499999999999999</v>
      </c>
      <c r="V50" s="513">
        <f t="shared" si="2"/>
        <v>1.4</v>
      </c>
      <c r="W50" s="531">
        <f t="shared" si="3"/>
        <v>6.6</v>
      </c>
      <c r="X50" s="514">
        <f t="shared" si="6"/>
        <v>0</v>
      </c>
    </row>
    <row r="51" spans="1:24" ht="11.1" customHeight="1">
      <c r="A51" s="186" t="s">
        <v>45</v>
      </c>
      <c r="B51" s="48" t="s">
        <v>126</v>
      </c>
      <c r="C51" s="134">
        <v>69.5</v>
      </c>
      <c r="D51" s="165">
        <v>11</v>
      </c>
      <c r="E51" s="48"/>
      <c r="F51" s="48"/>
      <c r="G51" s="48">
        <v>9</v>
      </c>
      <c r="H51" s="48"/>
      <c r="I51" s="48"/>
      <c r="J51" s="48">
        <v>9</v>
      </c>
      <c r="K51" s="48"/>
      <c r="L51" s="48"/>
      <c r="M51" s="48">
        <v>9</v>
      </c>
      <c r="N51" s="48"/>
      <c r="O51" s="131"/>
      <c r="P51" s="524">
        <v>38</v>
      </c>
      <c r="Q51" s="47">
        <f t="shared" si="4"/>
        <v>2641</v>
      </c>
      <c r="R51" s="538">
        <f t="shared" si="5"/>
        <v>9.5</v>
      </c>
      <c r="S51" s="316">
        <v>46</v>
      </c>
      <c r="T51" s="527">
        <f t="shared" si="0"/>
        <v>38</v>
      </c>
      <c r="U51" s="512">
        <f t="shared" si="1"/>
        <v>0.17499999999999999</v>
      </c>
      <c r="V51" s="513">
        <f t="shared" si="2"/>
        <v>8.0499999999999989</v>
      </c>
      <c r="W51" s="531">
        <f t="shared" si="3"/>
        <v>37.950000000000003</v>
      </c>
      <c r="X51" s="514">
        <f t="shared" si="6"/>
        <v>0</v>
      </c>
    </row>
    <row r="52" spans="1:24" ht="11.1" customHeight="1">
      <c r="A52" s="186" t="s">
        <v>253</v>
      </c>
      <c r="B52" s="48" t="s">
        <v>76</v>
      </c>
      <c r="C52" s="134">
        <v>88.64</v>
      </c>
      <c r="D52" s="165">
        <v>2</v>
      </c>
      <c r="E52" s="48"/>
      <c r="F52" s="48"/>
      <c r="G52" s="48">
        <v>2</v>
      </c>
      <c r="H52" s="48"/>
      <c r="I52" s="48"/>
      <c r="J52" s="48">
        <v>2</v>
      </c>
      <c r="K52" s="48"/>
      <c r="L52" s="48"/>
      <c r="M52" s="48">
        <v>1</v>
      </c>
      <c r="N52" s="48"/>
      <c r="O52" s="131"/>
      <c r="P52" s="524">
        <v>7</v>
      </c>
      <c r="Q52" s="47">
        <f t="shared" si="4"/>
        <v>620.48</v>
      </c>
      <c r="R52" s="538">
        <f t="shared" si="5"/>
        <v>1.75</v>
      </c>
      <c r="S52" s="316">
        <v>8</v>
      </c>
      <c r="T52" s="527">
        <f t="shared" si="0"/>
        <v>7</v>
      </c>
      <c r="U52" s="512">
        <f t="shared" si="1"/>
        <v>0.17499999999999999</v>
      </c>
      <c r="V52" s="513">
        <f t="shared" si="2"/>
        <v>1.4</v>
      </c>
      <c r="W52" s="531">
        <f t="shared" si="3"/>
        <v>6.6</v>
      </c>
      <c r="X52" s="514">
        <f t="shared" si="6"/>
        <v>0</v>
      </c>
    </row>
    <row r="53" spans="1:24" ht="11.1" customHeight="1">
      <c r="A53" s="186" t="s">
        <v>254</v>
      </c>
      <c r="B53" s="131" t="s">
        <v>80</v>
      </c>
      <c r="C53" s="374">
        <v>2.9</v>
      </c>
      <c r="D53" s="165">
        <v>7</v>
      </c>
      <c r="E53" s="46"/>
      <c r="F53" s="46"/>
      <c r="G53" s="46">
        <v>6</v>
      </c>
      <c r="H53" s="46"/>
      <c r="I53" s="46"/>
      <c r="J53" s="46">
        <v>6</v>
      </c>
      <c r="K53" s="46"/>
      <c r="L53" s="46"/>
      <c r="M53" s="46">
        <v>6</v>
      </c>
      <c r="N53" s="46"/>
      <c r="O53" s="127"/>
      <c r="P53" s="524">
        <v>25</v>
      </c>
      <c r="Q53" s="47">
        <f t="shared" si="4"/>
        <v>72.5</v>
      </c>
      <c r="R53" s="538">
        <f t="shared" si="5"/>
        <v>6.25</v>
      </c>
      <c r="S53" s="316">
        <v>30</v>
      </c>
      <c r="T53" s="527">
        <f t="shared" si="0"/>
        <v>25</v>
      </c>
      <c r="U53" s="512">
        <f t="shared" si="1"/>
        <v>0.17499999999999999</v>
      </c>
      <c r="V53" s="513">
        <f t="shared" si="2"/>
        <v>5.25</v>
      </c>
      <c r="W53" s="531">
        <f t="shared" si="3"/>
        <v>24.75</v>
      </c>
      <c r="X53" s="514">
        <f t="shared" si="6"/>
        <v>0</v>
      </c>
    </row>
    <row r="54" spans="1:24" ht="11.1" customHeight="1">
      <c r="A54" s="186" t="s">
        <v>120</v>
      </c>
      <c r="B54" s="131" t="s">
        <v>73</v>
      </c>
      <c r="C54" s="375">
        <v>23.26</v>
      </c>
      <c r="D54" s="165">
        <v>3</v>
      </c>
      <c r="E54" s="46"/>
      <c r="F54" s="46"/>
      <c r="G54" s="46">
        <v>2</v>
      </c>
      <c r="H54" s="46"/>
      <c r="I54" s="46"/>
      <c r="J54" s="46">
        <v>2</v>
      </c>
      <c r="K54" s="46"/>
      <c r="L54" s="46"/>
      <c r="M54" s="46">
        <v>2</v>
      </c>
      <c r="N54" s="46"/>
      <c r="O54" s="127"/>
      <c r="P54" s="524">
        <v>9</v>
      </c>
      <c r="Q54" s="47">
        <f t="shared" si="4"/>
        <v>209.34</v>
      </c>
      <c r="R54" s="538">
        <f t="shared" si="5"/>
        <v>2.25</v>
      </c>
      <c r="S54" s="316">
        <v>11</v>
      </c>
      <c r="T54" s="527">
        <f t="shared" si="0"/>
        <v>9</v>
      </c>
      <c r="U54" s="512">
        <f t="shared" si="1"/>
        <v>0.17499999999999999</v>
      </c>
      <c r="V54" s="513">
        <f t="shared" si="2"/>
        <v>1.9249999999999998</v>
      </c>
      <c r="W54" s="531">
        <f t="shared" si="3"/>
        <v>9.0749999999999993</v>
      </c>
      <c r="X54" s="514">
        <f t="shared" si="6"/>
        <v>0</v>
      </c>
    </row>
    <row r="55" spans="1:24" ht="11.1" customHeight="1">
      <c r="A55" s="186" t="s">
        <v>255</v>
      </c>
      <c r="B55" s="131" t="s">
        <v>73</v>
      </c>
      <c r="C55" s="321">
        <v>479</v>
      </c>
      <c r="D55" s="165">
        <v>1</v>
      </c>
      <c r="E55" s="48"/>
      <c r="F55" s="48"/>
      <c r="G55" s="48">
        <v>0</v>
      </c>
      <c r="H55" s="48"/>
      <c r="I55" s="48"/>
      <c r="J55" s="48">
        <v>0</v>
      </c>
      <c r="K55" s="48"/>
      <c r="L55" s="48"/>
      <c r="M55" s="48">
        <v>0</v>
      </c>
      <c r="N55" s="48"/>
      <c r="O55" s="131"/>
      <c r="P55" s="524">
        <v>1</v>
      </c>
      <c r="Q55" s="47">
        <f t="shared" si="4"/>
        <v>479</v>
      </c>
      <c r="R55" s="538">
        <f t="shared" si="5"/>
        <v>0.25</v>
      </c>
      <c r="S55" s="316">
        <v>1</v>
      </c>
      <c r="T55" s="527">
        <f t="shared" si="0"/>
        <v>1</v>
      </c>
      <c r="U55" s="512">
        <f t="shared" si="1"/>
        <v>0.17499999999999999</v>
      </c>
      <c r="V55" s="513">
        <f t="shared" si="2"/>
        <v>0.17499999999999999</v>
      </c>
      <c r="W55" s="531">
        <f t="shared" si="3"/>
        <v>0.82499999999999996</v>
      </c>
      <c r="X55" s="514">
        <f t="shared" si="6"/>
        <v>0</v>
      </c>
    </row>
    <row r="56" spans="1:24" ht="11.1" customHeight="1">
      <c r="A56" s="186" t="s">
        <v>256</v>
      </c>
      <c r="B56" s="131" t="s">
        <v>73</v>
      </c>
      <c r="C56" s="321">
        <v>479</v>
      </c>
      <c r="D56" s="165">
        <v>35</v>
      </c>
      <c r="E56" s="48"/>
      <c r="F56" s="48"/>
      <c r="G56" s="48">
        <v>34</v>
      </c>
      <c r="H56" s="48"/>
      <c r="I56" s="48"/>
      <c r="J56" s="48">
        <v>33</v>
      </c>
      <c r="K56" s="48"/>
      <c r="L56" s="48"/>
      <c r="M56" s="48">
        <v>33</v>
      </c>
      <c r="N56" s="48"/>
      <c r="O56" s="131"/>
      <c r="P56" s="524">
        <v>135</v>
      </c>
      <c r="Q56" s="47">
        <f t="shared" si="4"/>
        <v>64665</v>
      </c>
      <c r="R56" s="538">
        <f t="shared" si="5"/>
        <v>33.75</v>
      </c>
      <c r="S56" s="316">
        <v>164</v>
      </c>
      <c r="T56" s="527">
        <f t="shared" si="0"/>
        <v>135</v>
      </c>
      <c r="U56" s="512">
        <f t="shared" si="1"/>
        <v>0.17499999999999999</v>
      </c>
      <c r="V56" s="513">
        <f t="shared" si="2"/>
        <v>28.7</v>
      </c>
      <c r="W56" s="531">
        <f t="shared" si="3"/>
        <v>135.30000000000001</v>
      </c>
      <c r="X56" s="514">
        <f t="shared" si="6"/>
        <v>0</v>
      </c>
    </row>
    <row r="57" spans="1:24" ht="11.1" customHeight="1">
      <c r="A57" s="186" t="s">
        <v>51</v>
      </c>
      <c r="B57" s="48" t="s">
        <v>76</v>
      </c>
      <c r="C57" s="321">
        <v>93.45</v>
      </c>
      <c r="D57" s="165">
        <v>2</v>
      </c>
      <c r="E57" s="46"/>
      <c r="F57" s="46"/>
      <c r="G57" s="46">
        <v>1</v>
      </c>
      <c r="H57" s="46"/>
      <c r="I57" s="46"/>
      <c r="J57" s="46">
        <v>1</v>
      </c>
      <c r="K57" s="46"/>
      <c r="L57" s="46"/>
      <c r="M57" s="46">
        <v>1</v>
      </c>
      <c r="N57" s="46"/>
      <c r="O57" s="127"/>
      <c r="P57" s="524">
        <v>5</v>
      </c>
      <c r="Q57" s="47">
        <f t="shared" si="4"/>
        <v>467.25</v>
      </c>
      <c r="R57" s="538">
        <f t="shared" si="5"/>
        <v>1.25</v>
      </c>
      <c r="S57" s="316">
        <v>6</v>
      </c>
      <c r="T57" s="527">
        <f t="shared" si="0"/>
        <v>5</v>
      </c>
      <c r="U57" s="512">
        <f t="shared" si="1"/>
        <v>0.17499999999999999</v>
      </c>
      <c r="V57" s="513">
        <f t="shared" si="2"/>
        <v>1.0499999999999998</v>
      </c>
      <c r="W57" s="531">
        <f t="shared" si="3"/>
        <v>4.95</v>
      </c>
      <c r="X57" s="514">
        <f t="shared" si="6"/>
        <v>0</v>
      </c>
    </row>
    <row r="58" spans="1:24" ht="11.1" customHeight="1">
      <c r="A58" s="183" t="s">
        <v>257</v>
      </c>
      <c r="B58" s="48" t="s">
        <v>153</v>
      </c>
      <c r="C58" s="134">
        <v>67.66</v>
      </c>
      <c r="D58" s="165">
        <v>2</v>
      </c>
      <c r="E58" s="46"/>
      <c r="F58" s="46"/>
      <c r="G58" s="46">
        <v>0</v>
      </c>
      <c r="H58" s="46"/>
      <c r="I58" s="46"/>
      <c r="J58" s="46">
        <v>0</v>
      </c>
      <c r="K58" s="46"/>
      <c r="L58" s="46"/>
      <c r="M58" s="46">
        <v>0</v>
      </c>
      <c r="N58" s="46"/>
      <c r="O58" s="127"/>
      <c r="P58" s="524">
        <v>2</v>
      </c>
      <c r="Q58" s="47">
        <f t="shared" si="4"/>
        <v>135.32</v>
      </c>
      <c r="R58" s="538">
        <f t="shared" si="5"/>
        <v>0.5</v>
      </c>
      <c r="S58" s="316">
        <v>3</v>
      </c>
      <c r="T58" s="527">
        <f t="shared" si="0"/>
        <v>2</v>
      </c>
      <c r="U58" s="512">
        <f t="shared" si="1"/>
        <v>0.17499999999999999</v>
      </c>
      <c r="V58" s="513">
        <f t="shared" si="2"/>
        <v>0.52499999999999991</v>
      </c>
      <c r="W58" s="531">
        <f t="shared" si="3"/>
        <v>2.4750000000000001</v>
      </c>
      <c r="X58" s="514">
        <f t="shared" si="6"/>
        <v>0</v>
      </c>
    </row>
    <row r="59" spans="1:24" ht="11.1" customHeight="1">
      <c r="A59" s="186" t="s">
        <v>258</v>
      </c>
      <c r="B59" s="48" t="s">
        <v>126</v>
      </c>
      <c r="C59" s="134">
        <v>42.02</v>
      </c>
      <c r="D59" s="165">
        <v>5</v>
      </c>
      <c r="E59" s="46"/>
      <c r="F59" s="46"/>
      <c r="G59" s="46">
        <v>4</v>
      </c>
      <c r="H59" s="46"/>
      <c r="I59" s="46"/>
      <c r="J59" s="46">
        <v>4</v>
      </c>
      <c r="K59" s="46"/>
      <c r="L59" s="46"/>
      <c r="M59" s="46">
        <v>4</v>
      </c>
      <c r="N59" s="46"/>
      <c r="O59" s="127"/>
      <c r="P59" s="524">
        <v>17</v>
      </c>
      <c r="Q59" s="47">
        <f t="shared" si="4"/>
        <v>714.34</v>
      </c>
      <c r="R59" s="538">
        <f t="shared" si="5"/>
        <v>4.25</v>
      </c>
      <c r="S59" s="316">
        <v>20</v>
      </c>
      <c r="T59" s="527">
        <f t="shared" si="0"/>
        <v>17</v>
      </c>
      <c r="U59" s="512">
        <f t="shared" si="1"/>
        <v>0.17499999999999999</v>
      </c>
      <c r="V59" s="513">
        <f t="shared" si="2"/>
        <v>3.5</v>
      </c>
      <c r="W59" s="531">
        <f t="shared" si="3"/>
        <v>16.5</v>
      </c>
      <c r="X59" s="514">
        <f t="shared" si="6"/>
        <v>0</v>
      </c>
    </row>
    <row r="60" spans="1:24" ht="11.1" customHeight="1">
      <c r="A60" s="186" t="s">
        <v>46</v>
      </c>
      <c r="B60" s="48" t="s">
        <v>310</v>
      </c>
      <c r="C60" s="134">
        <v>4.42</v>
      </c>
      <c r="D60" s="165">
        <v>11</v>
      </c>
      <c r="E60" s="46"/>
      <c r="F60" s="46"/>
      <c r="G60" s="46">
        <v>11</v>
      </c>
      <c r="H60" s="46"/>
      <c r="I60" s="46"/>
      <c r="J60" s="46">
        <v>9</v>
      </c>
      <c r="K60" s="46"/>
      <c r="L60" s="46"/>
      <c r="M60" s="46">
        <v>9</v>
      </c>
      <c r="N60" s="46"/>
      <c r="O60" s="127"/>
      <c r="P60" s="524">
        <v>40</v>
      </c>
      <c r="Q60" s="47">
        <f t="shared" si="4"/>
        <v>176.8</v>
      </c>
      <c r="R60" s="538">
        <f t="shared" si="5"/>
        <v>10</v>
      </c>
      <c r="S60" s="316">
        <v>48</v>
      </c>
      <c r="T60" s="527">
        <f t="shared" si="0"/>
        <v>40</v>
      </c>
      <c r="U60" s="512">
        <f t="shared" si="1"/>
        <v>0.17499999999999999</v>
      </c>
      <c r="V60" s="513">
        <f t="shared" si="2"/>
        <v>8.3999999999999986</v>
      </c>
      <c r="W60" s="531">
        <f t="shared" si="3"/>
        <v>39.6</v>
      </c>
      <c r="X60" s="514">
        <f t="shared" si="6"/>
        <v>0</v>
      </c>
    </row>
    <row r="61" spans="1:24" ht="11.1" customHeight="1">
      <c r="A61" s="186" t="s">
        <v>259</v>
      </c>
      <c r="B61" s="48" t="s">
        <v>77</v>
      </c>
      <c r="C61" s="134">
        <v>6.26</v>
      </c>
      <c r="D61" s="165">
        <v>3</v>
      </c>
      <c r="E61" s="46"/>
      <c r="F61" s="46"/>
      <c r="G61" s="46">
        <v>3</v>
      </c>
      <c r="H61" s="46"/>
      <c r="I61" s="46"/>
      <c r="J61" s="46">
        <v>2</v>
      </c>
      <c r="K61" s="46"/>
      <c r="L61" s="46"/>
      <c r="M61" s="46">
        <v>2</v>
      </c>
      <c r="N61" s="46"/>
      <c r="O61" s="127"/>
      <c r="P61" s="524">
        <v>10</v>
      </c>
      <c r="Q61" s="47">
        <f t="shared" si="4"/>
        <v>62.599999999999994</v>
      </c>
      <c r="R61" s="538">
        <f t="shared" si="5"/>
        <v>2.5</v>
      </c>
      <c r="S61" s="316">
        <v>12</v>
      </c>
      <c r="T61" s="527">
        <f t="shared" si="0"/>
        <v>10</v>
      </c>
      <c r="U61" s="512">
        <f t="shared" si="1"/>
        <v>0.17499999999999999</v>
      </c>
      <c r="V61" s="513">
        <f t="shared" si="2"/>
        <v>2.0999999999999996</v>
      </c>
      <c r="W61" s="531">
        <f t="shared" si="3"/>
        <v>9.9</v>
      </c>
      <c r="X61" s="514">
        <f t="shared" si="6"/>
        <v>0</v>
      </c>
    </row>
    <row r="62" spans="1:24" ht="11.1" customHeight="1">
      <c r="A62" s="183" t="s">
        <v>260</v>
      </c>
      <c r="B62" s="48" t="s">
        <v>305</v>
      </c>
      <c r="C62" s="134">
        <v>32.04</v>
      </c>
      <c r="D62" s="165">
        <v>8</v>
      </c>
      <c r="E62" s="46"/>
      <c r="F62" s="46"/>
      <c r="G62" s="46">
        <v>6</v>
      </c>
      <c r="H62" s="46"/>
      <c r="I62" s="46"/>
      <c r="J62" s="46">
        <v>5</v>
      </c>
      <c r="K62" s="46"/>
      <c r="L62" s="46"/>
      <c r="M62" s="46">
        <v>5</v>
      </c>
      <c r="N62" s="46"/>
      <c r="O62" s="127"/>
      <c r="P62" s="524">
        <v>24</v>
      </c>
      <c r="Q62" s="47">
        <f t="shared" si="4"/>
        <v>768.96</v>
      </c>
      <c r="R62" s="538">
        <f t="shared" si="5"/>
        <v>6</v>
      </c>
      <c r="S62" s="316">
        <v>29</v>
      </c>
      <c r="T62" s="527">
        <f t="shared" si="0"/>
        <v>24</v>
      </c>
      <c r="U62" s="512">
        <f t="shared" si="1"/>
        <v>0.17499999999999999</v>
      </c>
      <c r="V62" s="513">
        <f t="shared" si="2"/>
        <v>5.0749999999999993</v>
      </c>
      <c r="W62" s="531">
        <f t="shared" si="3"/>
        <v>23.925000000000001</v>
      </c>
      <c r="X62" s="514">
        <f t="shared" si="6"/>
        <v>0</v>
      </c>
    </row>
    <row r="63" spans="1:24" ht="11.1" customHeight="1">
      <c r="A63" s="186" t="s">
        <v>261</v>
      </c>
      <c r="B63" s="48" t="s">
        <v>307</v>
      </c>
      <c r="C63" s="134">
        <v>21.12</v>
      </c>
      <c r="D63" s="165">
        <v>3</v>
      </c>
      <c r="E63" s="46"/>
      <c r="F63" s="46"/>
      <c r="G63" s="46">
        <v>3</v>
      </c>
      <c r="H63" s="46"/>
      <c r="I63" s="46"/>
      <c r="J63" s="46">
        <v>3</v>
      </c>
      <c r="K63" s="46"/>
      <c r="L63" s="46"/>
      <c r="M63" s="46">
        <v>2</v>
      </c>
      <c r="N63" s="46"/>
      <c r="O63" s="127"/>
      <c r="P63" s="524">
        <v>11</v>
      </c>
      <c r="Q63" s="47">
        <f t="shared" si="4"/>
        <v>232.32000000000002</v>
      </c>
      <c r="R63" s="538">
        <f t="shared" si="5"/>
        <v>2.75</v>
      </c>
      <c r="S63" s="316">
        <v>13</v>
      </c>
      <c r="T63" s="527">
        <f t="shared" si="0"/>
        <v>11</v>
      </c>
      <c r="U63" s="512">
        <f t="shared" si="1"/>
        <v>0.17499999999999999</v>
      </c>
      <c r="V63" s="513">
        <f t="shared" si="2"/>
        <v>2.2749999999999999</v>
      </c>
      <c r="W63" s="531">
        <f t="shared" si="3"/>
        <v>10.725</v>
      </c>
      <c r="X63" s="514">
        <f t="shared" si="6"/>
        <v>0</v>
      </c>
    </row>
    <row r="64" spans="1:24" ht="11.1" customHeight="1">
      <c r="A64" s="186" t="s">
        <v>262</v>
      </c>
      <c r="B64" s="48" t="s">
        <v>79</v>
      </c>
      <c r="C64" s="134">
        <v>8</v>
      </c>
      <c r="D64" s="165">
        <v>2</v>
      </c>
      <c r="E64" s="46"/>
      <c r="F64" s="46"/>
      <c r="G64" s="46">
        <v>1</v>
      </c>
      <c r="H64" s="46"/>
      <c r="I64" s="46"/>
      <c r="J64" s="46">
        <v>1</v>
      </c>
      <c r="K64" s="46"/>
      <c r="L64" s="46"/>
      <c r="M64" s="46">
        <v>1</v>
      </c>
      <c r="N64" s="46"/>
      <c r="O64" s="127"/>
      <c r="P64" s="524">
        <v>5</v>
      </c>
      <c r="Q64" s="47">
        <f t="shared" si="4"/>
        <v>40</v>
      </c>
      <c r="R64" s="538">
        <f t="shared" si="5"/>
        <v>1.25</v>
      </c>
      <c r="S64" s="316">
        <v>6</v>
      </c>
      <c r="T64" s="527">
        <f t="shared" si="0"/>
        <v>5</v>
      </c>
      <c r="U64" s="512">
        <f t="shared" si="1"/>
        <v>0.17499999999999999</v>
      </c>
      <c r="V64" s="513">
        <f t="shared" si="2"/>
        <v>1.0499999999999998</v>
      </c>
      <c r="W64" s="531">
        <f t="shared" si="3"/>
        <v>4.95</v>
      </c>
      <c r="X64" s="514">
        <f t="shared" si="6"/>
        <v>0</v>
      </c>
    </row>
    <row r="65" spans="1:24" ht="11.1" customHeight="1">
      <c r="A65" s="186" t="s">
        <v>263</v>
      </c>
      <c r="B65" s="48" t="s">
        <v>80</v>
      </c>
      <c r="C65" s="134">
        <v>2.91</v>
      </c>
      <c r="D65" s="165">
        <v>12</v>
      </c>
      <c r="E65" s="46"/>
      <c r="F65" s="46"/>
      <c r="G65" s="46">
        <v>11</v>
      </c>
      <c r="H65" s="46"/>
      <c r="I65" s="46"/>
      <c r="J65" s="46">
        <v>11</v>
      </c>
      <c r="K65" s="46"/>
      <c r="L65" s="46"/>
      <c r="M65" s="46">
        <v>11</v>
      </c>
      <c r="N65" s="46"/>
      <c r="O65" s="127"/>
      <c r="P65" s="524">
        <v>45</v>
      </c>
      <c r="Q65" s="47">
        <f t="shared" si="4"/>
        <v>130.95000000000002</v>
      </c>
      <c r="R65" s="538">
        <f t="shared" si="5"/>
        <v>11.25</v>
      </c>
      <c r="S65" s="316">
        <v>55</v>
      </c>
      <c r="T65" s="527">
        <f t="shared" si="0"/>
        <v>45</v>
      </c>
      <c r="U65" s="512">
        <f t="shared" si="1"/>
        <v>0.17499999999999999</v>
      </c>
      <c r="V65" s="513">
        <f t="shared" si="2"/>
        <v>9.625</v>
      </c>
      <c r="W65" s="531">
        <f t="shared" si="3"/>
        <v>45.375</v>
      </c>
      <c r="X65" s="514">
        <f t="shared" si="6"/>
        <v>0</v>
      </c>
    </row>
    <row r="66" spans="1:24" ht="11.1" customHeight="1">
      <c r="A66" s="186" t="s">
        <v>264</v>
      </c>
      <c r="B66" s="48" t="s">
        <v>125</v>
      </c>
      <c r="C66" s="134">
        <v>16.739999999999998</v>
      </c>
      <c r="D66" s="165">
        <v>14</v>
      </c>
      <c r="E66" s="46"/>
      <c r="F66" s="46"/>
      <c r="G66" s="46">
        <v>11</v>
      </c>
      <c r="H66" s="46"/>
      <c r="I66" s="46"/>
      <c r="J66" s="46">
        <v>11</v>
      </c>
      <c r="K66" s="46"/>
      <c r="L66" s="46"/>
      <c r="M66" s="46">
        <v>11</v>
      </c>
      <c r="N66" s="46"/>
      <c r="O66" s="127"/>
      <c r="P66" s="524">
        <v>47</v>
      </c>
      <c r="Q66" s="47">
        <f t="shared" si="4"/>
        <v>786.78</v>
      </c>
      <c r="R66" s="538">
        <f t="shared" si="5"/>
        <v>11.75</v>
      </c>
      <c r="S66" s="316">
        <v>57</v>
      </c>
      <c r="T66" s="527">
        <f t="shared" si="0"/>
        <v>47</v>
      </c>
      <c r="U66" s="512">
        <f t="shared" si="1"/>
        <v>0.17499999999999999</v>
      </c>
      <c r="V66" s="513">
        <f t="shared" si="2"/>
        <v>9.9749999999999996</v>
      </c>
      <c r="W66" s="531">
        <f t="shared" si="3"/>
        <v>47.024999999999999</v>
      </c>
      <c r="X66" s="514">
        <f t="shared" si="6"/>
        <v>0</v>
      </c>
    </row>
    <row r="67" spans="1:24" ht="11.1" customHeight="1">
      <c r="A67" s="483" t="s">
        <v>265</v>
      </c>
      <c r="B67" s="48" t="s">
        <v>80</v>
      </c>
      <c r="C67" s="373">
        <v>2.9116</v>
      </c>
      <c r="D67" s="165">
        <v>13</v>
      </c>
      <c r="E67" s="46"/>
      <c r="F67" s="46"/>
      <c r="G67" s="46">
        <v>13</v>
      </c>
      <c r="H67" s="46"/>
      <c r="I67" s="46"/>
      <c r="J67" s="46">
        <v>13</v>
      </c>
      <c r="K67" s="46"/>
      <c r="L67" s="46"/>
      <c r="M67" s="46">
        <v>13</v>
      </c>
      <c r="N67" s="46"/>
      <c r="O67" s="127"/>
      <c r="P67" s="524">
        <v>52</v>
      </c>
      <c r="Q67" s="47">
        <f t="shared" si="4"/>
        <v>151.4032</v>
      </c>
      <c r="R67" s="538">
        <f t="shared" si="5"/>
        <v>13</v>
      </c>
      <c r="S67" s="316">
        <v>63</v>
      </c>
      <c r="T67" s="527">
        <f t="shared" si="0"/>
        <v>52</v>
      </c>
      <c r="U67" s="512">
        <f t="shared" si="1"/>
        <v>0.17499999999999999</v>
      </c>
      <c r="V67" s="513">
        <f t="shared" si="2"/>
        <v>11.024999999999999</v>
      </c>
      <c r="W67" s="531">
        <f t="shared" si="3"/>
        <v>51.975000000000001</v>
      </c>
      <c r="X67" s="514">
        <f t="shared" si="6"/>
        <v>0</v>
      </c>
    </row>
    <row r="68" spans="1:24" ht="11.1" customHeight="1">
      <c r="A68" s="186" t="s">
        <v>266</v>
      </c>
      <c r="B68" s="48" t="s">
        <v>126</v>
      </c>
      <c r="C68" s="134">
        <v>46.19</v>
      </c>
      <c r="D68" s="165">
        <v>12</v>
      </c>
      <c r="E68" s="48"/>
      <c r="F68" s="48"/>
      <c r="G68" s="48">
        <v>10</v>
      </c>
      <c r="H68" s="48"/>
      <c r="I68" s="48"/>
      <c r="J68" s="48">
        <v>10</v>
      </c>
      <c r="K68" s="48"/>
      <c r="L68" s="48"/>
      <c r="M68" s="48">
        <v>10</v>
      </c>
      <c r="N68" s="48"/>
      <c r="O68" s="131"/>
      <c r="P68" s="524">
        <v>42</v>
      </c>
      <c r="Q68" s="47">
        <f t="shared" si="4"/>
        <v>1939.98</v>
      </c>
      <c r="R68" s="538">
        <f t="shared" si="5"/>
        <v>10.5</v>
      </c>
      <c r="S68" s="316">
        <v>51</v>
      </c>
      <c r="T68" s="527">
        <f t="shared" si="0"/>
        <v>42</v>
      </c>
      <c r="U68" s="512">
        <f t="shared" si="1"/>
        <v>0.17499999999999999</v>
      </c>
      <c r="V68" s="513">
        <f t="shared" si="2"/>
        <v>8.9249999999999989</v>
      </c>
      <c r="W68" s="531">
        <f t="shared" si="3"/>
        <v>42.075000000000003</v>
      </c>
      <c r="X68" s="514">
        <f t="shared" si="6"/>
        <v>0</v>
      </c>
    </row>
    <row r="69" spans="1:24" ht="11.1" customHeight="1">
      <c r="A69" s="186" t="s">
        <v>267</v>
      </c>
      <c r="B69" s="48" t="s">
        <v>74</v>
      </c>
      <c r="C69" s="134">
        <v>62.93</v>
      </c>
      <c r="D69" s="165">
        <v>2</v>
      </c>
      <c r="E69" s="46"/>
      <c r="F69" s="46"/>
      <c r="G69" s="46">
        <v>0</v>
      </c>
      <c r="H69" s="46"/>
      <c r="I69" s="46"/>
      <c r="J69" s="46">
        <v>0</v>
      </c>
      <c r="K69" s="46"/>
      <c r="L69" s="46"/>
      <c r="M69" s="46">
        <v>0</v>
      </c>
      <c r="N69" s="46"/>
      <c r="O69" s="127"/>
      <c r="P69" s="524">
        <v>2</v>
      </c>
      <c r="Q69" s="47">
        <f t="shared" si="4"/>
        <v>125.86</v>
      </c>
      <c r="R69" s="538">
        <f t="shared" si="5"/>
        <v>0.5</v>
      </c>
      <c r="S69" s="316">
        <v>3</v>
      </c>
      <c r="T69" s="527">
        <f t="shared" si="0"/>
        <v>2</v>
      </c>
      <c r="U69" s="512">
        <f t="shared" si="1"/>
        <v>0.17499999999999999</v>
      </c>
      <c r="V69" s="513">
        <f t="shared" si="2"/>
        <v>0.52499999999999991</v>
      </c>
      <c r="W69" s="531">
        <f t="shared" si="3"/>
        <v>2.4750000000000001</v>
      </c>
      <c r="X69" s="514">
        <f t="shared" si="6"/>
        <v>0</v>
      </c>
    </row>
    <row r="70" spans="1:24" ht="11.1" customHeight="1">
      <c r="A70" s="186" t="s">
        <v>268</v>
      </c>
      <c r="B70" s="48" t="s">
        <v>74</v>
      </c>
      <c r="C70" s="134">
        <v>10</v>
      </c>
      <c r="D70" s="165">
        <v>2</v>
      </c>
      <c r="E70" s="48"/>
      <c r="F70" s="48"/>
      <c r="G70" s="48">
        <v>0</v>
      </c>
      <c r="H70" s="48"/>
      <c r="I70" s="48"/>
      <c r="J70" s="48">
        <v>0</v>
      </c>
      <c r="K70" s="48"/>
      <c r="L70" s="48"/>
      <c r="M70" s="48">
        <v>0</v>
      </c>
      <c r="N70" s="48"/>
      <c r="O70" s="131"/>
      <c r="P70" s="524">
        <v>2</v>
      </c>
      <c r="Q70" s="47">
        <f t="shared" ref="Q70:Q112" si="7">+C70*P70</f>
        <v>20</v>
      </c>
      <c r="R70" s="538">
        <f t="shared" si="5"/>
        <v>0.5</v>
      </c>
      <c r="S70" s="316">
        <v>2</v>
      </c>
      <c r="T70" s="527">
        <f t="shared" si="0"/>
        <v>2</v>
      </c>
      <c r="U70" s="512">
        <f t="shared" si="1"/>
        <v>0.17499999999999999</v>
      </c>
      <c r="V70" s="513">
        <f t="shared" si="2"/>
        <v>0.35</v>
      </c>
      <c r="W70" s="531">
        <f t="shared" si="3"/>
        <v>1.65</v>
      </c>
      <c r="X70" s="514">
        <f t="shared" si="6"/>
        <v>0</v>
      </c>
    </row>
    <row r="71" spans="1:24" ht="11.1" customHeight="1">
      <c r="A71" s="186" t="s">
        <v>269</v>
      </c>
      <c r="B71" s="48" t="s">
        <v>153</v>
      </c>
      <c r="C71" s="134">
        <v>51.1</v>
      </c>
      <c r="D71" s="165">
        <v>7</v>
      </c>
      <c r="E71" s="46"/>
      <c r="F71" s="46"/>
      <c r="G71" s="46">
        <v>0</v>
      </c>
      <c r="H71" s="46"/>
      <c r="I71" s="46"/>
      <c r="J71" s="46">
        <v>0</v>
      </c>
      <c r="K71" s="46"/>
      <c r="L71" s="46"/>
      <c r="M71" s="46">
        <v>0</v>
      </c>
      <c r="N71" s="46"/>
      <c r="O71" s="127"/>
      <c r="P71" s="524">
        <v>7</v>
      </c>
      <c r="Q71" s="47">
        <f t="shared" si="7"/>
        <v>357.7</v>
      </c>
      <c r="R71" s="538">
        <f t="shared" si="5"/>
        <v>1.75</v>
      </c>
      <c r="S71" s="316">
        <v>9</v>
      </c>
      <c r="T71" s="527">
        <f t="shared" si="0"/>
        <v>7</v>
      </c>
      <c r="U71" s="512">
        <f t="shared" si="1"/>
        <v>0.17499999999999999</v>
      </c>
      <c r="V71" s="513">
        <f t="shared" si="2"/>
        <v>1.575</v>
      </c>
      <c r="W71" s="531">
        <f t="shared" si="3"/>
        <v>7.4249999999999998</v>
      </c>
      <c r="X71" s="514">
        <f t="shared" si="6"/>
        <v>0</v>
      </c>
    </row>
    <row r="72" spans="1:24" ht="11.1" customHeight="1">
      <c r="A72" s="483" t="s">
        <v>270</v>
      </c>
      <c r="B72" s="49" t="s">
        <v>74</v>
      </c>
      <c r="C72" s="373">
        <v>7.8648000000000007</v>
      </c>
      <c r="D72" s="165">
        <v>5</v>
      </c>
      <c r="E72" s="48"/>
      <c r="F72" s="48"/>
      <c r="G72" s="48">
        <v>5</v>
      </c>
      <c r="H72" s="48"/>
      <c r="I72" s="48"/>
      <c r="J72" s="48">
        <v>4</v>
      </c>
      <c r="K72" s="48"/>
      <c r="L72" s="48"/>
      <c r="M72" s="48">
        <v>4</v>
      </c>
      <c r="N72" s="48"/>
      <c r="O72" s="131"/>
      <c r="P72" s="524">
        <v>18</v>
      </c>
      <c r="Q72" s="47">
        <f t="shared" si="7"/>
        <v>141.56640000000002</v>
      </c>
      <c r="R72" s="538">
        <f t="shared" si="5"/>
        <v>4.5</v>
      </c>
      <c r="S72" s="316">
        <v>22</v>
      </c>
      <c r="T72" s="527">
        <f t="shared" si="0"/>
        <v>18</v>
      </c>
      <c r="U72" s="512">
        <f t="shared" si="1"/>
        <v>0.17499999999999999</v>
      </c>
      <c r="V72" s="513">
        <f t="shared" si="2"/>
        <v>3.8499999999999996</v>
      </c>
      <c r="W72" s="531">
        <f t="shared" si="3"/>
        <v>18.149999999999999</v>
      </c>
      <c r="X72" s="514">
        <f t="shared" si="6"/>
        <v>0</v>
      </c>
    </row>
    <row r="73" spans="1:24" ht="11.1" customHeight="1">
      <c r="A73" s="186" t="s">
        <v>271</v>
      </c>
      <c r="B73" s="48" t="s">
        <v>76</v>
      </c>
      <c r="C73" s="134">
        <v>41.67</v>
      </c>
      <c r="D73" s="165">
        <v>10</v>
      </c>
      <c r="E73" s="46"/>
      <c r="F73" s="46"/>
      <c r="G73" s="46">
        <v>10</v>
      </c>
      <c r="H73" s="46"/>
      <c r="I73" s="46"/>
      <c r="J73" s="46">
        <v>10</v>
      </c>
      <c r="K73" s="46"/>
      <c r="L73" s="46"/>
      <c r="M73" s="46">
        <v>10</v>
      </c>
      <c r="N73" s="46"/>
      <c r="O73" s="127"/>
      <c r="P73" s="524">
        <v>40</v>
      </c>
      <c r="Q73" s="47">
        <f t="shared" si="7"/>
        <v>1666.8000000000002</v>
      </c>
      <c r="R73" s="538">
        <f t="shared" si="5"/>
        <v>10</v>
      </c>
      <c r="S73" s="316">
        <v>49</v>
      </c>
      <c r="T73" s="527">
        <f t="shared" si="0"/>
        <v>40</v>
      </c>
      <c r="U73" s="512">
        <f t="shared" si="1"/>
        <v>0.17499999999999999</v>
      </c>
      <c r="V73" s="513">
        <f t="shared" si="2"/>
        <v>8.5749999999999993</v>
      </c>
      <c r="W73" s="531">
        <f t="shared" si="3"/>
        <v>40.424999999999997</v>
      </c>
      <c r="X73" s="514">
        <f t="shared" si="6"/>
        <v>0</v>
      </c>
    </row>
    <row r="74" spans="1:24" ht="11.1" customHeight="1">
      <c r="A74" s="186" t="s">
        <v>272</v>
      </c>
      <c r="B74" s="48" t="s">
        <v>79</v>
      </c>
      <c r="C74" s="134">
        <v>5.5331999999999999</v>
      </c>
      <c r="D74" s="165">
        <v>2</v>
      </c>
      <c r="E74" s="46"/>
      <c r="F74" s="46"/>
      <c r="G74" s="46">
        <v>1</v>
      </c>
      <c r="H74" s="46"/>
      <c r="I74" s="46"/>
      <c r="J74" s="46">
        <v>1</v>
      </c>
      <c r="K74" s="46"/>
      <c r="L74" s="46"/>
      <c r="M74" s="46">
        <v>1</v>
      </c>
      <c r="N74" s="46"/>
      <c r="O74" s="127"/>
      <c r="P74" s="524">
        <v>5</v>
      </c>
      <c r="Q74" s="47">
        <f t="shared" si="7"/>
        <v>27.666</v>
      </c>
      <c r="R74" s="538">
        <f t="shared" si="5"/>
        <v>1.25</v>
      </c>
      <c r="S74" s="316">
        <v>6</v>
      </c>
      <c r="T74" s="527">
        <f t="shared" si="0"/>
        <v>5</v>
      </c>
      <c r="U74" s="512">
        <f t="shared" si="1"/>
        <v>0.17499999999999999</v>
      </c>
      <c r="V74" s="513">
        <f t="shared" si="2"/>
        <v>1.0499999999999998</v>
      </c>
      <c r="W74" s="531">
        <f t="shared" si="3"/>
        <v>4.95</v>
      </c>
      <c r="X74" s="514">
        <f t="shared" si="6"/>
        <v>0</v>
      </c>
    </row>
    <row r="75" spans="1:24" ht="11.1" customHeight="1">
      <c r="A75" s="186" t="s">
        <v>273</v>
      </c>
      <c r="B75" s="48" t="s">
        <v>75</v>
      </c>
      <c r="C75" s="134">
        <v>42.02</v>
      </c>
      <c r="D75" s="165">
        <v>2</v>
      </c>
      <c r="E75" s="46"/>
      <c r="F75" s="46"/>
      <c r="G75" s="46">
        <v>0</v>
      </c>
      <c r="H75" s="46"/>
      <c r="I75" s="46"/>
      <c r="J75" s="46">
        <v>0</v>
      </c>
      <c r="K75" s="46"/>
      <c r="L75" s="46"/>
      <c r="M75" s="46">
        <v>0</v>
      </c>
      <c r="N75" s="46"/>
      <c r="O75" s="127"/>
      <c r="P75" s="524">
        <v>2</v>
      </c>
      <c r="Q75" s="47">
        <f t="shared" si="7"/>
        <v>84.04</v>
      </c>
      <c r="R75" s="538">
        <f t="shared" si="5"/>
        <v>0.5</v>
      </c>
      <c r="S75" s="316">
        <v>2</v>
      </c>
      <c r="T75" s="527">
        <f t="shared" si="0"/>
        <v>2</v>
      </c>
      <c r="U75" s="512">
        <f t="shared" si="1"/>
        <v>0.17499999999999999</v>
      </c>
      <c r="V75" s="513">
        <f t="shared" si="2"/>
        <v>0.35</v>
      </c>
      <c r="W75" s="531">
        <f t="shared" si="3"/>
        <v>1.65</v>
      </c>
      <c r="X75" s="514">
        <f t="shared" si="6"/>
        <v>0</v>
      </c>
    </row>
    <row r="76" spans="1:24" ht="11.1" customHeight="1">
      <c r="A76" s="186" t="s">
        <v>274</v>
      </c>
      <c r="B76" s="48" t="s">
        <v>309</v>
      </c>
      <c r="C76" s="134">
        <v>1.72</v>
      </c>
      <c r="D76" s="165">
        <v>2</v>
      </c>
      <c r="E76" s="46"/>
      <c r="F76" s="46"/>
      <c r="G76" s="46">
        <v>0</v>
      </c>
      <c r="H76" s="46"/>
      <c r="I76" s="46"/>
      <c r="J76" s="46">
        <v>0</v>
      </c>
      <c r="K76" s="46"/>
      <c r="L76" s="46"/>
      <c r="M76" s="46">
        <v>0</v>
      </c>
      <c r="N76" s="46"/>
      <c r="O76" s="127"/>
      <c r="P76" s="524">
        <v>2</v>
      </c>
      <c r="Q76" s="47">
        <f t="shared" si="7"/>
        <v>3.44</v>
      </c>
      <c r="R76" s="538">
        <f t="shared" si="5"/>
        <v>0.5</v>
      </c>
      <c r="S76" s="316">
        <v>2</v>
      </c>
      <c r="T76" s="527">
        <f t="shared" si="0"/>
        <v>2</v>
      </c>
      <c r="U76" s="512">
        <f t="shared" si="1"/>
        <v>0.17499999999999999</v>
      </c>
      <c r="V76" s="513">
        <f t="shared" si="2"/>
        <v>0.35</v>
      </c>
      <c r="W76" s="531">
        <f t="shared" si="3"/>
        <v>1.65</v>
      </c>
      <c r="X76" s="514">
        <f t="shared" si="6"/>
        <v>0</v>
      </c>
    </row>
    <row r="77" spans="1:24" ht="11.1" customHeight="1">
      <c r="A77" s="186" t="s">
        <v>275</v>
      </c>
      <c r="B77" s="48" t="s">
        <v>125</v>
      </c>
      <c r="C77" s="134">
        <v>20.58</v>
      </c>
      <c r="D77" s="165">
        <v>1</v>
      </c>
      <c r="E77" s="48"/>
      <c r="F77" s="48"/>
      <c r="G77" s="48">
        <v>0</v>
      </c>
      <c r="H77" s="48"/>
      <c r="I77" s="48"/>
      <c r="J77" s="48">
        <v>0</v>
      </c>
      <c r="K77" s="46"/>
      <c r="L77" s="46"/>
      <c r="M77" s="48">
        <v>0</v>
      </c>
      <c r="N77" s="46"/>
      <c r="O77" s="127"/>
      <c r="P77" s="524">
        <v>1</v>
      </c>
      <c r="Q77" s="47">
        <f t="shared" si="7"/>
        <v>20.58</v>
      </c>
      <c r="R77" s="538">
        <f t="shared" ref="R77:R138" si="8">P77/4</f>
        <v>0.25</v>
      </c>
      <c r="S77" s="316">
        <v>1</v>
      </c>
      <c r="T77" s="527">
        <f t="shared" ref="T77:T140" si="9">SUM(D77:O77)</f>
        <v>1</v>
      </c>
      <c r="U77" s="512">
        <f t="shared" ref="U77:U140" si="10">17.5/100</f>
        <v>0.17499999999999999</v>
      </c>
      <c r="V77" s="513">
        <f t="shared" ref="V77:V140" si="11">S77*U77</f>
        <v>0.17499999999999999</v>
      </c>
      <c r="W77" s="531">
        <f t="shared" ref="W77:W140" si="12">+S77-V77</f>
        <v>0.82499999999999996</v>
      </c>
      <c r="X77" s="514">
        <f t="shared" ref="X77:X140" si="13">+P77-T77</f>
        <v>0</v>
      </c>
    </row>
    <row r="78" spans="1:24" ht="11.1" customHeight="1">
      <c r="A78" s="186" t="s">
        <v>124</v>
      </c>
      <c r="B78" s="48" t="s">
        <v>74</v>
      </c>
      <c r="C78" s="134">
        <v>37.56</v>
      </c>
      <c r="D78" s="165">
        <v>2</v>
      </c>
      <c r="E78" s="46"/>
      <c r="F78" s="46"/>
      <c r="G78" s="46">
        <v>0</v>
      </c>
      <c r="H78" s="46"/>
      <c r="I78" s="46"/>
      <c r="J78" s="46">
        <v>0</v>
      </c>
      <c r="K78" s="46"/>
      <c r="L78" s="46"/>
      <c r="M78" s="46">
        <v>0</v>
      </c>
      <c r="N78" s="46"/>
      <c r="O78" s="127"/>
      <c r="P78" s="524">
        <v>2</v>
      </c>
      <c r="Q78" s="47">
        <f t="shared" si="7"/>
        <v>75.12</v>
      </c>
      <c r="R78" s="538">
        <f t="shared" si="8"/>
        <v>0.5</v>
      </c>
      <c r="S78" s="316">
        <v>2</v>
      </c>
      <c r="T78" s="527">
        <f t="shared" si="9"/>
        <v>2</v>
      </c>
      <c r="U78" s="512">
        <f t="shared" si="10"/>
        <v>0.17499999999999999</v>
      </c>
      <c r="V78" s="513">
        <f t="shared" si="11"/>
        <v>0.35</v>
      </c>
      <c r="W78" s="531">
        <f t="shared" si="12"/>
        <v>1.65</v>
      </c>
      <c r="X78" s="514">
        <f t="shared" si="13"/>
        <v>0</v>
      </c>
    </row>
    <row r="79" spans="1:24" ht="11.1" customHeight="1">
      <c r="A79" s="186" t="s">
        <v>276</v>
      </c>
      <c r="B79" s="48" t="s">
        <v>308</v>
      </c>
      <c r="C79" s="134">
        <v>59.67</v>
      </c>
      <c r="D79" s="165">
        <v>2</v>
      </c>
      <c r="E79" s="46"/>
      <c r="F79" s="46"/>
      <c r="G79" s="46">
        <v>2</v>
      </c>
      <c r="H79" s="46"/>
      <c r="I79" s="46"/>
      <c r="J79" s="46">
        <v>0</v>
      </c>
      <c r="K79" s="46"/>
      <c r="L79" s="46"/>
      <c r="M79" s="46">
        <v>0</v>
      </c>
      <c r="N79" s="46"/>
      <c r="O79" s="127"/>
      <c r="P79" s="524">
        <v>4</v>
      </c>
      <c r="Q79" s="47">
        <f t="shared" si="7"/>
        <v>238.68</v>
      </c>
      <c r="R79" s="538">
        <f t="shared" si="8"/>
        <v>1</v>
      </c>
      <c r="S79" s="316">
        <v>5</v>
      </c>
      <c r="T79" s="527">
        <f t="shared" si="9"/>
        <v>4</v>
      </c>
      <c r="U79" s="512">
        <f t="shared" si="10"/>
        <v>0.17499999999999999</v>
      </c>
      <c r="V79" s="513">
        <f t="shared" si="11"/>
        <v>0.875</v>
      </c>
      <c r="W79" s="531">
        <f t="shared" si="12"/>
        <v>4.125</v>
      </c>
      <c r="X79" s="514">
        <f t="shared" si="13"/>
        <v>0</v>
      </c>
    </row>
    <row r="80" spans="1:24" ht="11.1" customHeight="1">
      <c r="A80" s="176" t="s">
        <v>60</v>
      </c>
      <c r="B80" s="49" t="s">
        <v>74</v>
      </c>
      <c r="C80" s="373">
        <v>89.401199999999989</v>
      </c>
      <c r="D80" s="165">
        <v>2</v>
      </c>
      <c r="E80" s="46"/>
      <c r="F80" s="46"/>
      <c r="G80" s="46">
        <v>2</v>
      </c>
      <c r="H80" s="46"/>
      <c r="I80" s="46"/>
      <c r="J80" s="46">
        <v>1</v>
      </c>
      <c r="K80" s="46"/>
      <c r="L80" s="46"/>
      <c r="M80" s="46">
        <v>1</v>
      </c>
      <c r="N80" s="46"/>
      <c r="O80" s="127"/>
      <c r="P80" s="524">
        <v>6</v>
      </c>
      <c r="Q80" s="47">
        <f t="shared" si="7"/>
        <v>536.40719999999988</v>
      </c>
      <c r="R80" s="538">
        <f t="shared" si="8"/>
        <v>1.5</v>
      </c>
      <c r="S80" s="48">
        <v>7</v>
      </c>
      <c r="T80" s="527">
        <f t="shared" si="9"/>
        <v>6</v>
      </c>
      <c r="U80" s="512">
        <f t="shared" si="10"/>
        <v>0.17499999999999999</v>
      </c>
      <c r="V80" s="513">
        <f t="shared" si="11"/>
        <v>1.2249999999999999</v>
      </c>
      <c r="W80" s="531">
        <f t="shared" si="12"/>
        <v>5.7750000000000004</v>
      </c>
      <c r="X80" s="514">
        <f t="shared" si="13"/>
        <v>0</v>
      </c>
    </row>
    <row r="81" spans="1:24" ht="11.1" customHeight="1">
      <c r="A81" s="186" t="s">
        <v>277</v>
      </c>
      <c r="B81" s="48" t="s">
        <v>77</v>
      </c>
      <c r="C81" s="134">
        <v>576.52</v>
      </c>
      <c r="D81" s="362">
        <v>1</v>
      </c>
      <c r="E81" s="43"/>
      <c r="F81" s="43"/>
      <c r="G81" s="43">
        <v>0</v>
      </c>
      <c r="H81" s="43"/>
      <c r="I81" s="43"/>
      <c r="J81" s="43">
        <v>0</v>
      </c>
      <c r="K81" s="43"/>
      <c r="L81" s="43"/>
      <c r="M81" s="43">
        <v>0</v>
      </c>
      <c r="N81" s="43"/>
      <c r="O81" s="515"/>
      <c r="P81" s="524">
        <v>1</v>
      </c>
      <c r="Q81" s="45">
        <f t="shared" si="7"/>
        <v>576.52</v>
      </c>
      <c r="R81" s="538">
        <f t="shared" si="8"/>
        <v>0.25</v>
      </c>
      <c r="S81" s="376">
        <v>1</v>
      </c>
      <c r="T81" s="527">
        <f t="shared" si="9"/>
        <v>1</v>
      </c>
      <c r="U81" s="512">
        <f t="shared" si="10"/>
        <v>0.17499999999999999</v>
      </c>
      <c r="V81" s="513">
        <f t="shared" si="11"/>
        <v>0.17499999999999999</v>
      </c>
      <c r="W81" s="531">
        <f t="shared" si="12"/>
        <v>0.82499999999999996</v>
      </c>
      <c r="X81" s="514">
        <f t="shared" si="13"/>
        <v>0</v>
      </c>
    </row>
    <row r="82" spans="1:24" ht="11.1" customHeight="1">
      <c r="A82" s="186" t="s">
        <v>278</v>
      </c>
      <c r="B82" s="48" t="s">
        <v>79</v>
      </c>
      <c r="C82" s="134">
        <v>6.7048000000000005</v>
      </c>
      <c r="D82" s="165">
        <v>3</v>
      </c>
      <c r="E82" s="46"/>
      <c r="F82" s="46"/>
      <c r="G82" s="46">
        <v>3</v>
      </c>
      <c r="H82" s="46"/>
      <c r="I82" s="46"/>
      <c r="J82" s="46">
        <v>2</v>
      </c>
      <c r="K82" s="46"/>
      <c r="L82" s="46"/>
      <c r="M82" s="46">
        <v>2</v>
      </c>
      <c r="N82" s="46"/>
      <c r="O82" s="127"/>
      <c r="P82" s="524">
        <v>10</v>
      </c>
      <c r="Q82" s="47">
        <f t="shared" si="7"/>
        <v>67.048000000000002</v>
      </c>
      <c r="R82" s="538">
        <f t="shared" si="8"/>
        <v>2.5</v>
      </c>
      <c r="S82" s="316">
        <v>12</v>
      </c>
      <c r="T82" s="527">
        <f t="shared" si="9"/>
        <v>10</v>
      </c>
      <c r="U82" s="512">
        <f t="shared" si="10"/>
        <v>0.17499999999999999</v>
      </c>
      <c r="V82" s="513">
        <f t="shared" si="11"/>
        <v>2.0999999999999996</v>
      </c>
      <c r="W82" s="531">
        <f t="shared" si="12"/>
        <v>9.9</v>
      </c>
      <c r="X82" s="514">
        <f t="shared" si="13"/>
        <v>0</v>
      </c>
    </row>
    <row r="83" spans="1:24" ht="11.1" customHeight="1">
      <c r="A83" s="186" t="s">
        <v>279</v>
      </c>
      <c r="B83" s="48" t="s">
        <v>311</v>
      </c>
      <c r="C83" s="134">
        <v>27.7</v>
      </c>
      <c r="D83" s="165">
        <v>5</v>
      </c>
      <c r="E83" s="46"/>
      <c r="F83" s="46"/>
      <c r="G83" s="46">
        <v>5</v>
      </c>
      <c r="H83" s="46"/>
      <c r="I83" s="46"/>
      <c r="J83" s="46">
        <v>5</v>
      </c>
      <c r="K83" s="46"/>
      <c r="L83" s="46"/>
      <c r="M83" s="46">
        <v>5</v>
      </c>
      <c r="N83" s="46"/>
      <c r="O83" s="127"/>
      <c r="P83" s="524">
        <v>20</v>
      </c>
      <c r="Q83" s="47">
        <f t="shared" si="7"/>
        <v>554</v>
      </c>
      <c r="R83" s="538">
        <f t="shared" si="8"/>
        <v>5</v>
      </c>
      <c r="S83" s="316">
        <v>24</v>
      </c>
      <c r="T83" s="527">
        <f t="shared" si="9"/>
        <v>20</v>
      </c>
      <c r="U83" s="512">
        <f t="shared" si="10"/>
        <v>0.17499999999999999</v>
      </c>
      <c r="V83" s="513">
        <f t="shared" si="11"/>
        <v>4.1999999999999993</v>
      </c>
      <c r="W83" s="531">
        <f t="shared" si="12"/>
        <v>19.8</v>
      </c>
      <c r="X83" s="514">
        <f t="shared" si="13"/>
        <v>0</v>
      </c>
    </row>
    <row r="84" spans="1:24" ht="11.1" customHeight="1">
      <c r="A84" s="186" t="s">
        <v>280</v>
      </c>
      <c r="B84" s="48" t="s">
        <v>312</v>
      </c>
      <c r="C84" s="134">
        <v>27.7</v>
      </c>
      <c r="D84" s="165">
        <v>10</v>
      </c>
      <c r="E84" s="46"/>
      <c r="F84" s="46"/>
      <c r="G84" s="46">
        <v>10</v>
      </c>
      <c r="H84" s="46"/>
      <c r="I84" s="46"/>
      <c r="J84" s="46">
        <v>10</v>
      </c>
      <c r="K84" s="46"/>
      <c r="L84" s="46"/>
      <c r="M84" s="46">
        <v>10</v>
      </c>
      <c r="N84" s="46"/>
      <c r="O84" s="127"/>
      <c r="P84" s="524">
        <v>40</v>
      </c>
      <c r="Q84" s="47">
        <f t="shared" si="7"/>
        <v>1108</v>
      </c>
      <c r="R84" s="538">
        <f t="shared" si="8"/>
        <v>10</v>
      </c>
      <c r="S84" s="316">
        <v>48</v>
      </c>
      <c r="T84" s="527">
        <f t="shared" si="9"/>
        <v>40</v>
      </c>
      <c r="U84" s="512">
        <f t="shared" si="10"/>
        <v>0.17499999999999999</v>
      </c>
      <c r="V84" s="513">
        <f t="shared" si="11"/>
        <v>8.3999999999999986</v>
      </c>
      <c r="W84" s="531">
        <f t="shared" si="12"/>
        <v>39.6</v>
      </c>
      <c r="X84" s="514">
        <f t="shared" si="13"/>
        <v>0</v>
      </c>
    </row>
    <row r="85" spans="1:24" ht="11.1" customHeight="1">
      <c r="A85" s="186" t="s">
        <v>281</v>
      </c>
      <c r="B85" s="48" t="s">
        <v>307</v>
      </c>
      <c r="C85" s="134">
        <v>87.9</v>
      </c>
      <c r="D85" s="165">
        <v>5</v>
      </c>
      <c r="E85" s="46"/>
      <c r="F85" s="46"/>
      <c r="G85" s="46">
        <v>5</v>
      </c>
      <c r="H85" s="46"/>
      <c r="I85" s="46"/>
      <c r="J85" s="46">
        <v>5</v>
      </c>
      <c r="K85" s="46"/>
      <c r="L85" s="46"/>
      <c r="M85" s="46">
        <v>5</v>
      </c>
      <c r="N85" s="46"/>
      <c r="O85" s="127"/>
      <c r="P85" s="524">
        <v>20</v>
      </c>
      <c r="Q85" s="47">
        <f t="shared" si="7"/>
        <v>1758</v>
      </c>
      <c r="R85" s="538">
        <f t="shared" si="8"/>
        <v>5</v>
      </c>
      <c r="S85" s="316">
        <v>24</v>
      </c>
      <c r="T85" s="527">
        <f t="shared" si="9"/>
        <v>20</v>
      </c>
      <c r="U85" s="512">
        <f t="shared" si="10"/>
        <v>0.17499999999999999</v>
      </c>
      <c r="V85" s="513">
        <f t="shared" si="11"/>
        <v>4.1999999999999993</v>
      </c>
      <c r="W85" s="531">
        <f t="shared" si="12"/>
        <v>19.8</v>
      </c>
      <c r="X85" s="514">
        <f t="shared" si="13"/>
        <v>0</v>
      </c>
    </row>
    <row r="86" spans="1:24" ht="11.1" customHeight="1">
      <c r="A86" s="176" t="s">
        <v>282</v>
      </c>
      <c r="B86" s="49" t="s">
        <v>74</v>
      </c>
      <c r="C86" s="373">
        <v>10.184799999999999</v>
      </c>
      <c r="D86" s="165">
        <v>4</v>
      </c>
      <c r="E86" s="46"/>
      <c r="F86" s="46"/>
      <c r="G86" s="46">
        <v>4</v>
      </c>
      <c r="H86" s="46"/>
      <c r="I86" s="46"/>
      <c r="J86" s="46">
        <v>4</v>
      </c>
      <c r="K86" s="46"/>
      <c r="L86" s="46"/>
      <c r="M86" s="46">
        <v>3</v>
      </c>
      <c r="N86" s="46"/>
      <c r="O86" s="127"/>
      <c r="P86" s="524">
        <v>15</v>
      </c>
      <c r="Q86" s="47">
        <f t="shared" si="7"/>
        <v>152.77199999999999</v>
      </c>
      <c r="R86" s="538">
        <f t="shared" si="8"/>
        <v>3.75</v>
      </c>
      <c r="S86" s="316">
        <v>18</v>
      </c>
      <c r="T86" s="527">
        <f t="shared" si="9"/>
        <v>15</v>
      </c>
      <c r="U86" s="512">
        <f t="shared" si="10"/>
        <v>0.17499999999999999</v>
      </c>
      <c r="V86" s="513">
        <f t="shared" si="11"/>
        <v>3.15</v>
      </c>
      <c r="W86" s="531">
        <f t="shared" si="12"/>
        <v>14.85</v>
      </c>
      <c r="X86" s="514">
        <f t="shared" si="13"/>
        <v>0</v>
      </c>
    </row>
    <row r="87" spans="1:24" ht="11.1" customHeight="1">
      <c r="A87" s="186" t="s">
        <v>127</v>
      </c>
      <c r="B87" s="48" t="s">
        <v>310</v>
      </c>
      <c r="C87" s="134">
        <v>250</v>
      </c>
      <c r="D87" s="165">
        <v>2</v>
      </c>
      <c r="E87" s="46"/>
      <c r="F87" s="46"/>
      <c r="G87" s="46">
        <v>0</v>
      </c>
      <c r="H87" s="46"/>
      <c r="I87" s="46"/>
      <c r="J87" s="46">
        <v>0</v>
      </c>
      <c r="K87" s="46"/>
      <c r="L87" s="46"/>
      <c r="M87" s="46">
        <v>0</v>
      </c>
      <c r="N87" s="46"/>
      <c r="O87" s="127"/>
      <c r="P87" s="524">
        <v>2</v>
      </c>
      <c r="Q87" s="47">
        <f t="shared" si="7"/>
        <v>500</v>
      </c>
      <c r="R87" s="538">
        <f t="shared" si="8"/>
        <v>0.5</v>
      </c>
      <c r="S87" s="316">
        <v>3</v>
      </c>
      <c r="T87" s="527">
        <f t="shared" si="9"/>
        <v>2</v>
      </c>
      <c r="U87" s="512">
        <f t="shared" si="10"/>
        <v>0.17499999999999999</v>
      </c>
      <c r="V87" s="513">
        <f t="shared" si="11"/>
        <v>0.52499999999999991</v>
      </c>
      <c r="W87" s="531">
        <f t="shared" si="12"/>
        <v>2.4750000000000001</v>
      </c>
      <c r="X87" s="514">
        <f t="shared" si="13"/>
        <v>0</v>
      </c>
    </row>
    <row r="88" spans="1:24" ht="11.1" customHeight="1">
      <c r="A88" s="186" t="s">
        <v>283</v>
      </c>
      <c r="B88" s="48" t="s">
        <v>75</v>
      </c>
      <c r="C88" s="134">
        <v>33.74</v>
      </c>
      <c r="D88" s="165">
        <v>2</v>
      </c>
      <c r="E88" s="46"/>
      <c r="F88" s="46"/>
      <c r="G88" s="46">
        <v>2</v>
      </c>
      <c r="H88" s="46"/>
      <c r="I88" s="46"/>
      <c r="J88" s="46">
        <v>1</v>
      </c>
      <c r="K88" s="46"/>
      <c r="L88" s="46"/>
      <c r="M88" s="46">
        <v>0</v>
      </c>
      <c r="N88" s="46"/>
      <c r="O88" s="127"/>
      <c r="P88" s="524">
        <v>5</v>
      </c>
      <c r="Q88" s="47">
        <f t="shared" si="7"/>
        <v>168.70000000000002</v>
      </c>
      <c r="R88" s="538">
        <f t="shared" si="8"/>
        <v>1.25</v>
      </c>
      <c r="S88" s="316">
        <v>6</v>
      </c>
      <c r="T88" s="527">
        <f t="shared" si="9"/>
        <v>5</v>
      </c>
      <c r="U88" s="512">
        <f t="shared" si="10"/>
        <v>0.17499999999999999</v>
      </c>
      <c r="V88" s="513">
        <f t="shared" si="11"/>
        <v>1.0499999999999998</v>
      </c>
      <c r="W88" s="531">
        <f t="shared" si="12"/>
        <v>4.95</v>
      </c>
      <c r="X88" s="514">
        <f t="shared" si="13"/>
        <v>0</v>
      </c>
    </row>
    <row r="89" spans="1:24" ht="11.1" customHeight="1">
      <c r="A89" s="483" t="s">
        <v>284</v>
      </c>
      <c r="B89" s="49" t="s">
        <v>76</v>
      </c>
      <c r="C89" s="373">
        <v>15.3468</v>
      </c>
      <c r="D89" s="165">
        <v>14</v>
      </c>
      <c r="E89" s="48"/>
      <c r="F89" s="48"/>
      <c r="G89" s="48">
        <v>13</v>
      </c>
      <c r="H89" s="48"/>
      <c r="I89" s="48"/>
      <c r="J89" s="48">
        <v>13</v>
      </c>
      <c r="K89" s="48"/>
      <c r="L89" s="48"/>
      <c r="M89" s="48">
        <v>13</v>
      </c>
      <c r="N89" s="48"/>
      <c r="O89" s="131"/>
      <c r="P89" s="524">
        <v>53</v>
      </c>
      <c r="Q89" s="47">
        <f t="shared" si="7"/>
        <v>813.38040000000001</v>
      </c>
      <c r="R89" s="538">
        <f t="shared" si="8"/>
        <v>13.25</v>
      </c>
      <c r="S89" s="316">
        <v>64</v>
      </c>
      <c r="T89" s="527">
        <f t="shared" si="9"/>
        <v>53</v>
      </c>
      <c r="U89" s="512">
        <f t="shared" si="10"/>
        <v>0.17499999999999999</v>
      </c>
      <c r="V89" s="513">
        <f t="shared" si="11"/>
        <v>11.2</v>
      </c>
      <c r="W89" s="531">
        <f t="shared" si="12"/>
        <v>52.8</v>
      </c>
      <c r="X89" s="514">
        <f t="shared" si="13"/>
        <v>0</v>
      </c>
    </row>
    <row r="90" spans="1:24" ht="11.1" customHeight="1">
      <c r="A90" s="186" t="s">
        <v>285</v>
      </c>
      <c r="B90" s="48" t="s">
        <v>153</v>
      </c>
      <c r="C90" s="134">
        <v>22.89</v>
      </c>
      <c r="D90" s="165">
        <v>2</v>
      </c>
      <c r="E90" s="48"/>
      <c r="F90" s="48"/>
      <c r="G90" s="48">
        <v>2</v>
      </c>
      <c r="H90" s="48"/>
      <c r="I90" s="48"/>
      <c r="J90" s="48">
        <v>1</v>
      </c>
      <c r="K90" s="48"/>
      <c r="L90" s="48"/>
      <c r="M90" s="48">
        <v>1</v>
      </c>
      <c r="N90" s="48"/>
      <c r="O90" s="131"/>
      <c r="P90" s="524">
        <v>6</v>
      </c>
      <c r="Q90" s="47">
        <f t="shared" si="7"/>
        <v>137.34</v>
      </c>
      <c r="R90" s="538">
        <f t="shared" si="8"/>
        <v>1.5</v>
      </c>
      <c r="S90" s="316">
        <v>7</v>
      </c>
      <c r="T90" s="527">
        <f t="shared" si="9"/>
        <v>6</v>
      </c>
      <c r="U90" s="512">
        <f t="shared" si="10"/>
        <v>0.17499999999999999</v>
      </c>
      <c r="V90" s="513">
        <f t="shared" si="11"/>
        <v>1.2249999999999999</v>
      </c>
      <c r="W90" s="531">
        <f t="shared" si="12"/>
        <v>5.7750000000000004</v>
      </c>
      <c r="X90" s="514">
        <f t="shared" si="13"/>
        <v>0</v>
      </c>
    </row>
    <row r="91" spans="1:24" ht="11.1" customHeight="1">
      <c r="A91" s="483" t="s">
        <v>286</v>
      </c>
      <c r="B91" s="49" t="s">
        <v>74</v>
      </c>
      <c r="C91" s="373">
        <v>20.462400000000002</v>
      </c>
      <c r="D91" s="165">
        <v>2</v>
      </c>
      <c r="E91" s="46"/>
      <c r="F91" s="46"/>
      <c r="G91" s="46">
        <v>2</v>
      </c>
      <c r="H91" s="46"/>
      <c r="I91" s="46"/>
      <c r="J91" s="46">
        <v>1</v>
      </c>
      <c r="K91" s="46"/>
      <c r="L91" s="46"/>
      <c r="M91" s="46">
        <v>0</v>
      </c>
      <c r="N91" s="46"/>
      <c r="O91" s="127"/>
      <c r="P91" s="524">
        <v>5</v>
      </c>
      <c r="Q91" s="47">
        <f t="shared" si="7"/>
        <v>102.31200000000001</v>
      </c>
      <c r="R91" s="538">
        <f t="shared" si="8"/>
        <v>1.25</v>
      </c>
      <c r="S91" s="316">
        <v>6</v>
      </c>
      <c r="T91" s="527">
        <f t="shared" si="9"/>
        <v>5</v>
      </c>
      <c r="U91" s="512">
        <f t="shared" si="10"/>
        <v>0.17499999999999999</v>
      </c>
      <c r="V91" s="513">
        <f t="shared" si="11"/>
        <v>1.0499999999999998</v>
      </c>
      <c r="W91" s="531">
        <f t="shared" si="12"/>
        <v>4.95</v>
      </c>
      <c r="X91" s="514">
        <f t="shared" si="13"/>
        <v>0</v>
      </c>
    </row>
    <row r="92" spans="1:24" ht="11.1" customHeight="1">
      <c r="A92" s="186" t="s">
        <v>287</v>
      </c>
      <c r="B92" s="48" t="s">
        <v>75</v>
      </c>
      <c r="C92" s="134">
        <v>63.36</v>
      </c>
      <c r="D92" s="165">
        <v>2</v>
      </c>
      <c r="E92" s="48"/>
      <c r="F92" s="48"/>
      <c r="G92" s="48">
        <v>1</v>
      </c>
      <c r="H92" s="48"/>
      <c r="I92" s="48"/>
      <c r="J92" s="48">
        <v>1</v>
      </c>
      <c r="K92" s="48"/>
      <c r="L92" s="48"/>
      <c r="M92" s="48">
        <v>0</v>
      </c>
      <c r="N92" s="48"/>
      <c r="O92" s="131"/>
      <c r="P92" s="524">
        <v>4</v>
      </c>
      <c r="Q92" s="47">
        <f t="shared" si="7"/>
        <v>253.44</v>
      </c>
      <c r="R92" s="538">
        <f t="shared" si="8"/>
        <v>1</v>
      </c>
      <c r="S92" s="316">
        <v>5</v>
      </c>
      <c r="T92" s="527">
        <f t="shared" si="9"/>
        <v>4</v>
      </c>
      <c r="U92" s="512">
        <f t="shared" si="10"/>
        <v>0.17499999999999999</v>
      </c>
      <c r="V92" s="513">
        <f t="shared" si="11"/>
        <v>0.875</v>
      </c>
      <c r="W92" s="531">
        <f t="shared" si="12"/>
        <v>4.125</v>
      </c>
      <c r="X92" s="514">
        <f t="shared" si="13"/>
        <v>0</v>
      </c>
    </row>
    <row r="93" spans="1:24" ht="11.1" customHeight="1">
      <c r="A93" s="186" t="s">
        <v>288</v>
      </c>
      <c r="B93" s="48" t="s">
        <v>75</v>
      </c>
      <c r="C93" s="134">
        <v>14.326000000000001</v>
      </c>
      <c r="D93" s="165">
        <v>2</v>
      </c>
      <c r="E93" s="48"/>
      <c r="F93" s="48"/>
      <c r="G93" s="48">
        <v>1</v>
      </c>
      <c r="H93" s="48"/>
      <c r="I93" s="48"/>
      <c r="J93" s="48">
        <v>1</v>
      </c>
      <c r="K93" s="48"/>
      <c r="L93" s="48"/>
      <c r="M93" s="48">
        <v>0</v>
      </c>
      <c r="N93" s="48"/>
      <c r="O93" s="131"/>
      <c r="P93" s="524">
        <v>4</v>
      </c>
      <c r="Q93" s="47">
        <f t="shared" si="7"/>
        <v>57.304000000000002</v>
      </c>
      <c r="R93" s="538">
        <f t="shared" si="8"/>
        <v>1</v>
      </c>
      <c r="S93" s="48">
        <v>5</v>
      </c>
      <c r="T93" s="527">
        <f t="shared" si="9"/>
        <v>4</v>
      </c>
      <c r="U93" s="512">
        <f t="shared" si="10"/>
        <v>0.17499999999999999</v>
      </c>
      <c r="V93" s="513">
        <f t="shared" si="11"/>
        <v>0.875</v>
      </c>
      <c r="W93" s="531">
        <f t="shared" si="12"/>
        <v>4.125</v>
      </c>
      <c r="X93" s="514">
        <f t="shared" si="13"/>
        <v>0</v>
      </c>
    </row>
    <row r="94" spans="1:24" ht="11.1" customHeight="1">
      <c r="A94" s="186" t="s">
        <v>289</v>
      </c>
      <c r="B94" s="48" t="s">
        <v>311</v>
      </c>
      <c r="C94" s="134">
        <v>22.76</v>
      </c>
      <c r="D94" s="165">
        <v>7</v>
      </c>
      <c r="E94" s="48"/>
      <c r="F94" s="48"/>
      <c r="G94" s="48">
        <v>7</v>
      </c>
      <c r="H94" s="48"/>
      <c r="I94" s="48"/>
      <c r="J94" s="48">
        <v>6</v>
      </c>
      <c r="K94" s="48"/>
      <c r="L94" s="48"/>
      <c r="M94" s="48">
        <v>6</v>
      </c>
      <c r="N94" s="48"/>
      <c r="O94" s="131"/>
      <c r="P94" s="524">
        <v>26</v>
      </c>
      <c r="Q94" s="47">
        <f t="shared" si="7"/>
        <v>591.76</v>
      </c>
      <c r="R94" s="538">
        <f t="shared" si="8"/>
        <v>6.5</v>
      </c>
      <c r="S94" s="48">
        <v>31</v>
      </c>
      <c r="T94" s="527">
        <f t="shared" si="9"/>
        <v>26</v>
      </c>
      <c r="U94" s="512">
        <f t="shared" si="10"/>
        <v>0.17499999999999999</v>
      </c>
      <c r="V94" s="513">
        <f t="shared" si="11"/>
        <v>5.4249999999999998</v>
      </c>
      <c r="W94" s="531">
        <f t="shared" si="12"/>
        <v>25.574999999999999</v>
      </c>
      <c r="X94" s="514">
        <f t="shared" si="13"/>
        <v>0</v>
      </c>
    </row>
    <row r="95" spans="1:24" ht="11.1" customHeight="1">
      <c r="A95" s="186" t="s">
        <v>290</v>
      </c>
      <c r="B95" s="48" t="s">
        <v>126</v>
      </c>
      <c r="C95" s="134">
        <v>63.36</v>
      </c>
      <c r="D95" s="165">
        <v>1</v>
      </c>
      <c r="E95" s="48"/>
      <c r="F95" s="48"/>
      <c r="G95" s="48">
        <v>1</v>
      </c>
      <c r="H95" s="48"/>
      <c r="I95" s="48"/>
      <c r="J95" s="48">
        <v>1</v>
      </c>
      <c r="K95" s="48"/>
      <c r="L95" s="48"/>
      <c r="M95" s="48">
        <v>0</v>
      </c>
      <c r="N95" s="48"/>
      <c r="O95" s="131"/>
      <c r="P95" s="524">
        <v>3</v>
      </c>
      <c r="Q95" s="47">
        <f t="shared" si="7"/>
        <v>190.07999999999998</v>
      </c>
      <c r="R95" s="538">
        <f t="shared" si="8"/>
        <v>0.75</v>
      </c>
      <c r="S95" s="48">
        <v>4</v>
      </c>
      <c r="T95" s="527">
        <f t="shared" si="9"/>
        <v>3</v>
      </c>
      <c r="U95" s="512">
        <f t="shared" si="10"/>
        <v>0.17499999999999999</v>
      </c>
      <c r="V95" s="513">
        <f t="shared" si="11"/>
        <v>0.7</v>
      </c>
      <c r="W95" s="531">
        <f t="shared" si="12"/>
        <v>3.3</v>
      </c>
      <c r="X95" s="514">
        <f t="shared" si="13"/>
        <v>0</v>
      </c>
    </row>
    <row r="96" spans="1:24" ht="11.1" customHeight="1">
      <c r="A96" s="186" t="s">
        <v>291</v>
      </c>
      <c r="B96" s="48" t="s">
        <v>126</v>
      </c>
      <c r="C96" s="134">
        <v>13.66</v>
      </c>
      <c r="D96" s="165">
        <v>2</v>
      </c>
      <c r="E96" s="48"/>
      <c r="F96" s="48"/>
      <c r="G96" s="48">
        <v>0</v>
      </c>
      <c r="H96" s="48"/>
      <c r="I96" s="48"/>
      <c r="J96" s="48">
        <v>0</v>
      </c>
      <c r="K96" s="48"/>
      <c r="L96" s="48"/>
      <c r="M96" s="48">
        <v>0</v>
      </c>
      <c r="N96" s="48"/>
      <c r="O96" s="131"/>
      <c r="P96" s="524">
        <v>2</v>
      </c>
      <c r="Q96" s="47">
        <f t="shared" si="7"/>
        <v>27.32</v>
      </c>
      <c r="R96" s="538">
        <f t="shared" si="8"/>
        <v>0.5</v>
      </c>
      <c r="S96" s="48">
        <v>2</v>
      </c>
      <c r="T96" s="527">
        <f t="shared" si="9"/>
        <v>2</v>
      </c>
      <c r="U96" s="512">
        <f t="shared" si="10"/>
        <v>0.17499999999999999</v>
      </c>
      <c r="V96" s="513">
        <f t="shared" si="11"/>
        <v>0.35</v>
      </c>
      <c r="W96" s="531">
        <f t="shared" si="12"/>
        <v>1.65</v>
      </c>
      <c r="X96" s="514">
        <f t="shared" si="13"/>
        <v>0</v>
      </c>
    </row>
    <row r="97" spans="1:24" ht="11.1" customHeight="1">
      <c r="A97" s="186" t="s">
        <v>292</v>
      </c>
      <c r="B97" s="48" t="s">
        <v>311</v>
      </c>
      <c r="C97" s="134">
        <v>17.93</v>
      </c>
      <c r="D97" s="165">
        <v>1</v>
      </c>
      <c r="E97" s="48"/>
      <c r="F97" s="48"/>
      <c r="G97" s="48">
        <v>1</v>
      </c>
      <c r="H97" s="48"/>
      <c r="I97" s="48"/>
      <c r="J97" s="48">
        <v>1</v>
      </c>
      <c r="K97" s="48"/>
      <c r="L97" s="48"/>
      <c r="M97" s="48">
        <v>0</v>
      </c>
      <c r="N97" s="48"/>
      <c r="O97" s="131"/>
      <c r="P97" s="524">
        <v>3</v>
      </c>
      <c r="Q97" s="47">
        <f t="shared" si="7"/>
        <v>53.79</v>
      </c>
      <c r="R97" s="538">
        <f t="shared" si="8"/>
        <v>0.75</v>
      </c>
      <c r="S97" s="48">
        <v>4</v>
      </c>
      <c r="T97" s="527">
        <f t="shared" si="9"/>
        <v>3</v>
      </c>
      <c r="U97" s="512">
        <f t="shared" si="10"/>
        <v>0.17499999999999999</v>
      </c>
      <c r="V97" s="513">
        <f t="shared" si="11"/>
        <v>0.7</v>
      </c>
      <c r="W97" s="531">
        <f t="shared" si="12"/>
        <v>3.3</v>
      </c>
      <c r="X97" s="514">
        <f t="shared" si="13"/>
        <v>0</v>
      </c>
    </row>
    <row r="98" spans="1:24" ht="11.1" customHeight="1">
      <c r="A98" s="186" t="s">
        <v>293</v>
      </c>
      <c r="B98" s="48" t="s">
        <v>79</v>
      </c>
      <c r="C98" s="134">
        <v>64.989999999999995</v>
      </c>
      <c r="D98" s="165">
        <v>9</v>
      </c>
      <c r="E98" s="48"/>
      <c r="F98" s="48"/>
      <c r="G98" s="48">
        <v>8</v>
      </c>
      <c r="H98" s="48"/>
      <c r="I98" s="48"/>
      <c r="J98" s="48">
        <v>8</v>
      </c>
      <c r="K98" s="48"/>
      <c r="L98" s="48"/>
      <c r="M98" s="48">
        <v>8</v>
      </c>
      <c r="N98" s="48"/>
      <c r="O98" s="131"/>
      <c r="P98" s="524">
        <v>33</v>
      </c>
      <c r="Q98" s="47">
        <f t="shared" si="7"/>
        <v>2144.6699999999996</v>
      </c>
      <c r="R98" s="538">
        <f t="shared" si="8"/>
        <v>8.25</v>
      </c>
      <c r="S98" s="48">
        <v>40</v>
      </c>
      <c r="T98" s="527">
        <f t="shared" si="9"/>
        <v>33</v>
      </c>
      <c r="U98" s="512">
        <f t="shared" si="10"/>
        <v>0.17499999999999999</v>
      </c>
      <c r="V98" s="513">
        <f t="shared" si="11"/>
        <v>7</v>
      </c>
      <c r="W98" s="531">
        <f t="shared" si="12"/>
        <v>33</v>
      </c>
      <c r="X98" s="514">
        <f t="shared" si="13"/>
        <v>0</v>
      </c>
    </row>
    <row r="99" spans="1:24" ht="11.1" customHeight="1">
      <c r="A99" s="186" t="s">
        <v>294</v>
      </c>
      <c r="B99" s="48" t="s">
        <v>75</v>
      </c>
      <c r="C99" s="134">
        <v>23.59</v>
      </c>
      <c r="D99" s="165">
        <v>14</v>
      </c>
      <c r="E99" s="48"/>
      <c r="F99" s="48"/>
      <c r="G99" s="48">
        <v>12</v>
      </c>
      <c r="H99" s="48"/>
      <c r="I99" s="48"/>
      <c r="J99" s="48">
        <v>12</v>
      </c>
      <c r="K99" s="48"/>
      <c r="L99" s="48"/>
      <c r="M99" s="48">
        <v>12</v>
      </c>
      <c r="N99" s="48"/>
      <c r="O99" s="131"/>
      <c r="P99" s="524">
        <v>50</v>
      </c>
      <c r="Q99" s="47">
        <f t="shared" si="7"/>
        <v>1179.5</v>
      </c>
      <c r="R99" s="538">
        <f t="shared" si="8"/>
        <v>12.5</v>
      </c>
      <c r="S99" s="48">
        <v>61</v>
      </c>
      <c r="T99" s="527">
        <f t="shared" si="9"/>
        <v>50</v>
      </c>
      <c r="U99" s="512">
        <f t="shared" si="10"/>
        <v>0.17499999999999999</v>
      </c>
      <c r="V99" s="513">
        <f t="shared" si="11"/>
        <v>10.674999999999999</v>
      </c>
      <c r="W99" s="531">
        <f t="shared" si="12"/>
        <v>50.325000000000003</v>
      </c>
      <c r="X99" s="514">
        <f t="shared" si="13"/>
        <v>0</v>
      </c>
    </row>
    <row r="100" spans="1:24" ht="11.1" customHeight="1">
      <c r="A100" s="186" t="s">
        <v>295</v>
      </c>
      <c r="B100" s="48" t="s">
        <v>76</v>
      </c>
      <c r="C100" s="134">
        <v>23.59</v>
      </c>
      <c r="D100" s="165">
        <v>12</v>
      </c>
      <c r="E100" s="48"/>
      <c r="F100" s="48"/>
      <c r="G100" s="48">
        <v>12</v>
      </c>
      <c r="H100" s="48"/>
      <c r="I100" s="48"/>
      <c r="J100" s="48">
        <v>10</v>
      </c>
      <c r="K100" s="48"/>
      <c r="L100" s="48"/>
      <c r="M100" s="48">
        <v>10</v>
      </c>
      <c r="N100" s="48"/>
      <c r="O100" s="131"/>
      <c r="P100" s="524">
        <v>44</v>
      </c>
      <c r="Q100" s="47">
        <f t="shared" si="7"/>
        <v>1037.96</v>
      </c>
      <c r="R100" s="538">
        <f t="shared" si="8"/>
        <v>11</v>
      </c>
      <c r="S100" s="48">
        <v>53</v>
      </c>
      <c r="T100" s="527">
        <f t="shared" si="9"/>
        <v>44</v>
      </c>
      <c r="U100" s="512">
        <f t="shared" si="10"/>
        <v>0.17499999999999999</v>
      </c>
      <c r="V100" s="513">
        <f t="shared" si="11"/>
        <v>9.2749999999999986</v>
      </c>
      <c r="W100" s="531">
        <f t="shared" si="12"/>
        <v>43.725000000000001</v>
      </c>
      <c r="X100" s="514">
        <f t="shared" si="13"/>
        <v>0</v>
      </c>
    </row>
    <row r="101" spans="1:24" ht="11.1" customHeight="1">
      <c r="A101" s="186" t="s">
        <v>47</v>
      </c>
      <c r="B101" s="48" t="s">
        <v>126</v>
      </c>
      <c r="C101" s="134">
        <v>30</v>
      </c>
      <c r="D101" s="165">
        <v>17</v>
      </c>
      <c r="E101" s="48"/>
      <c r="F101" s="48"/>
      <c r="G101" s="48">
        <v>17</v>
      </c>
      <c r="H101" s="48"/>
      <c r="I101" s="48"/>
      <c r="J101" s="48">
        <v>17</v>
      </c>
      <c r="K101" s="48"/>
      <c r="L101" s="48"/>
      <c r="M101" s="48">
        <v>17</v>
      </c>
      <c r="N101" s="48"/>
      <c r="O101" s="131"/>
      <c r="P101" s="524">
        <v>68</v>
      </c>
      <c r="Q101" s="47">
        <f t="shared" si="7"/>
        <v>2040</v>
      </c>
      <c r="R101" s="538">
        <f t="shared" si="8"/>
        <v>17</v>
      </c>
      <c r="S101" s="48">
        <v>83</v>
      </c>
      <c r="T101" s="527">
        <f t="shared" si="9"/>
        <v>68</v>
      </c>
      <c r="U101" s="512">
        <f t="shared" si="10"/>
        <v>0.17499999999999999</v>
      </c>
      <c r="V101" s="513">
        <f t="shared" si="11"/>
        <v>14.524999999999999</v>
      </c>
      <c r="W101" s="531">
        <f t="shared" si="12"/>
        <v>68.474999999999994</v>
      </c>
      <c r="X101" s="514">
        <f t="shared" si="13"/>
        <v>0</v>
      </c>
    </row>
    <row r="102" spans="1:24" ht="11.1" customHeight="1">
      <c r="A102" s="186" t="s">
        <v>296</v>
      </c>
      <c r="B102" s="48" t="s">
        <v>75</v>
      </c>
      <c r="C102" s="134">
        <v>23.5944</v>
      </c>
      <c r="D102" s="165">
        <v>1</v>
      </c>
      <c r="E102" s="48"/>
      <c r="F102" s="48"/>
      <c r="G102" s="48">
        <v>0</v>
      </c>
      <c r="H102" s="48"/>
      <c r="I102" s="48"/>
      <c r="J102" s="48">
        <v>0</v>
      </c>
      <c r="K102" s="48"/>
      <c r="L102" s="48"/>
      <c r="M102" s="48">
        <v>0</v>
      </c>
      <c r="N102" s="48"/>
      <c r="O102" s="131"/>
      <c r="P102" s="524">
        <v>1</v>
      </c>
      <c r="Q102" s="47">
        <f t="shared" si="7"/>
        <v>23.5944</v>
      </c>
      <c r="R102" s="538">
        <f t="shared" si="8"/>
        <v>0.25</v>
      </c>
      <c r="S102" s="48">
        <v>1</v>
      </c>
      <c r="T102" s="527">
        <f t="shared" si="9"/>
        <v>1</v>
      </c>
      <c r="U102" s="512">
        <f t="shared" si="10"/>
        <v>0.17499999999999999</v>
      </c>
      <c r="V102" s="513">
        <f t="shared" si="11"/>
        <v>0.17499999999999999</v>
      </c>
      <c r="W102" s="531">
        <f t="shared" si="12"/>
        <v>0.82499999999999996</v>
      </c>
      <c r="X102" s="514">
        <f t="shared" si="13"/>
        <v>0</v>
      </c>
    </row>
    <row r="103" spans="1:24" ht="11.1" customHeight="1">
      <c r="A103" s="186" t="s">
        <v>297</v>
      </c>
      <c r="B103" s="48" t="s">
        <v>75</v>
      </c>
      <c r="C103" s="134">
        <v>130.8364</v>
      </c>
      <c r="D103" s="165">
        <v>1</v>
      </c>
      <c r="E103" s="48"/>
      <c r="F103" s="48"/>
      <c r="G103" s="48">
        <v>1</v>
      </c>
      <c r="H103" s="48"/>
      <c r="I103" s="48"/>
      <c r="J103" s="48">
        <v>0</v>
      </c>
      <c r="K103" s="48"/>
      <c r="L103" s="48"/>
      <c r="M103" s="48">
        <v>0</v>
      </c>
      <c r="N103" s="48"/>
      <c r="O103" s="131"/>
      <c r="P103" s="524">
        <v>2</v>
      </c>
      <c r="Q103" s="47">
        <f t="shared" si="7"/>
        <v>261.6728</v>
      </c>
      <c r="R103" s="538">
        <f t="shared" si="8"/>
        <v>0.5</v>
      </c>
      <c r="S103" s="48">
        <v>3</v>
      </c>
      <c r="T103" s="527">
        <f t="shared" si="9"/>
        <v>2</v>
      </c>
      <c r="U103" s="512">
        <f t="shared" si="10"/>
        <v>0.17499999999999999</v>
      </c>
      <c r="V103" s="513">
        <f t="shared" si="11"/>
        <v>0.52499999999999991</v>
      </c>
      <c r="W103" s="531">
        <f t="shared" si="12"/>
        <v>2.4750000000000001</v>
      </c>
      <c r="X103" s="514">
        <f t="shared" si="13"/>
        <v>0</v>
      </c>
    </row>
    <row r="104" spans="1:24" ht="11.1" customHeight="1">
      <c r="A104" s="186" t="s">
        <v>298</v>
      </c>
      <c r="B104" s="48" t="s">
        <v>76</v>
      </c>
      <c r="C104" s="134">
        <v>130.84</v>
      </c>
      <c r="D104" s="165">
        <v>1</v>
      </c>
      <c r="E104" s="48"/>
      <c r="F104" s="48"/>
      <c r="G104" s="48">
        <v>0</v>
      </c>
      <c r="H104" s="48"/>
      <c r="I104" s="48"/>
      <c r="J104" s="48">
        <v>0</v>
      </c>
      <c r="K104" s="48"/>
      <c r="L104" s="48"/>
      <c r="M104" s="48">
        <v>0</v>
      </c>
      <c r="N104" s="48"/>
      <c r="O104" s="131"/>
      <c r="P104" s="524">
        <v>1</v>
      </c>
      <c r="Q104" s="47">
        <f t="shared" si="7"/>
        <v>130.84</v>
      </c>
      <c r="R104" s="538">
        <f t="shared" si="8"/>
        <v>0.25</v>
      </c>
      <c r="S104" s="48">
        <v>1</v>
      </c>
      <c r="T104" s="527">
        <f t="shared" si="9"/>
        <v>1</v>
      </c>
      <c r="U104" s="512">
        <f t="shared" si="10"/>
        <v>0.17499999999999999</v>
      </c>
      <c r="V104" s="513">
        <f t="shared" si="11"/>
        <v>0.17499999999999999</v>
      </c>
      <c r="W104" s="531">
        <f t="shared" si="12"/>
        <v>0.82499999999999996</v>
      </c>
      <c r="X104" s="514">
        <f t="shared" si="13"/>
        <v>0</v>
      </c>
    </row>
    <row r="105" spans="1:24" ht="11.1" customHeight="1">
      <c r="A105" s="186" t="s">
        <v>299</v>
      </c>
      <c r="B105" s="48" t="s">
        <v>307</v>
      </c>
      <c r="C105" s="134">
        <v>16.6692</v>
      </c>
      <c r="D105" s="165">
        <v>2</v>
      </c>
      <c r="E105" s="48"/>
      <c r="F105" s="48"/>
      <c r="G105" s="48">
        <v>2</v>
      </c>
      <c r="H105" s="48"/>
      <c r="I105" s="48"/>
      <c r="J105" s="48">
        <v>1</v>
      </c>
      <c r="K105" s="48"/>
      <c r="L105" s="48"/>
      <c r="M105" s="48">
        <v>1</v>
      </c>
      <c r="N105" s="48"/>
      <c r="O105" s="131"/>
      <c r="P105" s="524">
        <v>6</v>
      </c>
      <c r="Q105" s="47">
        <f t="shared" si="7"/>
        <v>100.01519999999999</v>
      </c>
      <c r="R105" s="538">
        <f t="shared" si="8"/>
        <v>1.5</v>
      </c>
      <c r="S105" s="48">
        <v>7</v>
      </c>
      <c r="T105" s="527">
        <f t="shared" si="9"/>
        <v>6</v>
      </c>
      <c r="U105" s="512">
        <f t="shared" si="10"/>
        <v>0.17499999999999999</v>
      </c>
      <c r="V105" s="513">
        <f t="shared" si="11"/>
        <v>1.2249999999999999</v>
      </c>
      <c r="W105" s="531">
        <f t="shared" si="12"/>
        <v>5.7750000000000004</v>
      </c>
      <c r="X105" s="514">
        <f t="shared" si="13"/>
        <v>0</v>
      </c>
    </row>
    <row r="106" spans="1:24" ht="11.1" customHeight="1">
      <c r="A106" s="186" t="s">
        <v>300</v>
      </c>
      <c r="B106" s="48" t="s">
        <v>73</v>
      </c>
      <c r="C106" s="134">
        <v>30.48</v>
      </c>
      <c r="D106" s="165">
        <v>1</v>
      </c>
      <c r="E106" s="48"/>
      <c r="F106" s="48"/>
      <c r="G106" s="48">
        <v>1</v>
      </c>
      <c r="H106" s="48"/>
      <c r="I106" s="48"/>
      <c r="J106" s="48">
        <v>0</v>
      </c>
      <c r="K106" s="48"/>
      <c r="L106" s="48"/>
      <c r="M106" s="48">
        <v>0</v>
      </c>
      <c r="N106" s="48"/>
      <c r="O106" s="131"/>
      <c r="P106" s="524">
        <v>2</v>
      </c>
      <c r="Q106" s="47">
        <f t="shared" si="7"/>
        <v>60.96</v>
      </c>
      <c r="R106" s="538">
        <f t="shared" si="8"/>
        <v>0.5</v>
      </c>
      <c r="S106" s="48">
        <v>2</v>
      </c>
      <c r="T106" s="527">
        <f t="shared" si="9"/>
        <v>2</v>
      </c>
      <c r="U106" s="512">
        <f t="shared" si="10"/>
        <v>0.17499999999999999</v>
      </c>
      <c r="V106" s="513">
        <f t="shared" si="11"/>
        <v>0.35</v>
      </c>
      <c r="W106" s="531">
        <f t="shared" si="12"/>
        <v>1.65</v>
      </c>
      <c r="X106" s="514">
        <f t="shared" si="13"/>
        <v>0</v>
      </c>
    </row>
    <row r="107" spans="1:24" ht="11.1" customHeight="1">
      <c r="A107" s="186" t="s">
        <v>301</v>
      </c>
      <c r="B107" s="48" t="s">
        <v>307</v>
      </c>
      <c r="C107" s="134">
        <v>47.07</v>
      </c>
      <c r="D107" s="165">
        <v>1</v>
      </c>
      <c r="E107" s="48"/>
      <c r="F107" s="48"/>
      <c r="G107" s="48">
        <v>1</v>
      </c>
      <c r="H107" s="48"/>
      <c r="I107" s="48"/>
      <c r="J107" s="48">
        <v>0</v>
      </c>
      <c r="K107" s="48"/>
      <c r="L107" s="48"/>
      <c r="M107" s="48">
        <v>0</v>
      </c>
      <c r="N107" s="48"/>
      <c r="O107" s="131"/>
      <c r="P107" s="524">
        <v>2</v>
      </c>
      <c r="Q107" s="47">
        <f t="shared" si="7"/>
        <v>94.14</v>
      </c>
      <c r="R107" s="538">
        <f t="shared" si="8"/>
        <v>0.5</v>
      </c>
      <c r="S107" s="48">
        <v>2</v>
      </c>
      <c r="T107" s="527">
        <f t="shared" si="9"/>
        <v>2</v>
      </c>
      <c r="U107" s="512">
        <f t="shared" si="10"/>
        <v>0.17499999999999999</v>
      </c>
      <c r="V107" s="513">
        <f t="shared" si="11"/>
        <v>0.35</v>
      </c>
      <c r="W107" s="531">
        <f t="shared" si="12"/>
        <v>1.65</v>
      </c>
      <c r="X107" s="514">
        <f t="shared" si="13"/>
        <v>0</v>
      </c>
    </row>
    <row r="108" spans="1:24" ht="11.1" customHeight="1">
      <c r="A108" s="186" t="s">
        <v>302</v>
      </c>
      <c r="B108" s="48" t="s">
        <v>73</v>
      </c>
      <c r="C108" s="134">
        <v>16.670000000000002</v>
      </c>
      <c r="D108" s="165">
        <v>1</v>
      </c>
      <c r="E108" s="48"/>
      <c r="F108" s="48"/>
      <c r="G108" s="48">
        <v>0</v>
      </c>
      <c r="H108" s="48"/>
      <c r="I108" s="48"/>
      <c r="J108" s="48">
        <v>0</v>
      </c>
      <c r="K108" s="48"/>
      <c r="L108" s="48"/>
      <c r="M108" s="48">
        <v>0</v>
      </c>
      <c r="N108" s="48"/>
      <c r="O108" s="131"/>
      <c r="P108" s="524">
        <v>1</v>
      </c>
      <c r="Q108" s="47">
        <f t="shared" si="7"/>
        <v>16.670000000000002</v>
      </c>
      <c r="R108" s="538">
        <f t="shared" si="8"/>
        <v>0.25</v>
      </c>
      <c r="S108" s="48">
        <v>1</v>
      </c>
      <c r="T108" s="527">
        <f t="shared" si="9"/>
        <v>1</v>
      </c>
      <c r="U108" s="512">
        <f t="shared" si="10"/>
        <v>0.17499999999999999</v>
      </c>
      <c r="V108" s="513">
        <f t="shared" si="11"/>
        <v>0.17499999999999999</v>
      </c>
      <c r="W108" s="531">
        <f t="shared" si="12"/>
        <v>0.82499999999999996</v>
      </c>
      <c r="X108" s="514">
        <f t="shared" si="13"/>
        <v>0</v>
      </c>
    </row>
    <row r="109" spans="1:24" ht="11.1" customHeight="1">
      <c r="A109" s="186" t="s">
        <v>303</v>
      </c>
      <c r="B109" s="48" t="s">
        <v>79</v>
      </c>
      <c r="C109" s="134">
        <v>5</v>
      </c>
      <c r="D109" s="165">
        <v>21</v>
      </c>
      <c r="E109" s="48"/>
      <c r="F109" s="48"/>
      <c r="G109" s="48">
        <v>21</v>
      </c>
      <c r="H109" s="48"/>
      <c r="I109" s="48"/>
      <c r="J109" s="48">
        <v>21</v>
      </c>
      <c r="K109" s="48"/>
      <c r="L109" s="48"/>
      <c r="M109" s="48">
        <v>20</v>
      </c>
      <c r="N109" s="48"/>
      <c r="O109" s="131"/>
      <c r="P109" s="524">
        <v>83</v>
      </c>
      <c r="Q109" s="47">
        <f t="shared" si="7"/>
        <v>415</v>
      </c>
      <c r="R109" s="538">
        <f t="shared" si="8"/>
        <v>20.75</v>
      </c>
      <c r="S109" s="48">
        <v>100</v>
      </c>
      <c r="T109" s="527">
        <f t="shared" si="9"/>
        <v>83</v>
      </c>
      <c r="U109" s="512">
        <f t="shared" si="10"/>
        <v>0.17499999999999999</v>
      </c>
      <c r="V109" s="513">
        <f t="shared" si="11"/>
        <v>17.5</v>
      </c>
      <c r="W109" s="531">
        <f t="shared" si="12"/>
        <v>82.5</v>
      </c>
      <c r="X109" s="514">
        <f t="shared" si="13"/>
        <v>0</v>
      </c>
    </row>
    <row r="110" spans="1:24" ht="11.1" customHeight="1">
      <c r="A110" s="186" t="s">
        <v>50</v>
      </c>
      <c r="B110" s="48" t="s">
        <v>79</v>
      </c>
      <c r="C110" s="134">
        <v>22.68</v>
      </c>
      <c r="D110" s="165">
        <v>4</v>
      </c>
      <c r="E110" s="48"/>
      <c r="F110" s="48"/>
      <c r="G110" s="48">
        <v>4</v>
      </c>
      <c r="H110" s="48"/>
      <c r="I110" s="48"/>
      <c r="J110" s="48">
        <v>4</v>
      </c>
      <c r="K110" s="48"/>
      <c r="L110" s="48"/>
      <c r="M110" s="48">
        <v>4</v>
      </c>
      <c r="N110" s="48"/>
      <c r="O110" s="131"/>
      <c r="P110" s="524">
        <v>16</v>
      </c>
      <c r="Q110" s="47">
        <f t="shared" si="7"/>
        <v>362.88</v>
      </c>
      <c r="R110" s="538">
        <f t="shared" si="8"/>
        <v>4</v>
      </c>
      <c r="S110" s="48">
        <v>19</v>
      </c>
      <c r="T110" s="527">
        <f t="shared" si="9"/>
        <v>16</v>
      </c>
      <c r="U110" s="512">
        <f t="shared" si="10"/>
        <v>0.17499999999999999</v>
      </c>
      <c r="V110" s="513">
        <f t="shared" si="11"/>
        <v>3.3249999999999997</v>
      </c>
      <c r="W110" s="531">
        <f t="shared" si="12"/>
        <v>15.675000000000001</v>
      </c>
      <c r="X110" s="514">
        <f t="shared" si="13"/>
        <v>0</v>
      </c>
    </row>
    <row r="111" spans="1:24" ht="11.1" customHeight="1">
      <c r="A111" s="483" t="s">
        <v>122</v>
      </c>
      <c r="B111" s="46" t="s">
        <v>307</v>
      </c>
      <c r="C111" s="373">
        <v>21.92</v>
      </c>
      <c r="D111" s="165">
        <v>3</v>
      </c>
      <c r="E111" s="48"/>
      <c r="F111" s="48"/>
      <c r="G111" s="48">
        <v>2</v>
      </c>
      <c r="H111" s="48"/>
      <c r="I111" s="48"/>
      <c r="J111" s="48">
        <v>1</v>
      </c>
      <c r="K111" s="48"/>
      <c r="L111" s="48"/>
      <c r="M111" s="48">
        <v>1</v>
      </c>
      <c r="N111" s="48"/>
      <c r="O111" s="131"/>
      <c r="P111" s="524">
        <v>7</v>
      </c>
      <c r="Q111" s="47">
        <f t="shared" si="7"/>
        <v>153.44</v>
      </c>
      <c r="R111" s="538">
        <f t="shared" si="8"/>
        <v>1.75</v>
      </c>
      <c r="S111" s="48">
        <v>9</v>
      </c>
      <c r="T111" s="527">
        <f t="shared" si="9"/>
        <v>7</v>
      </c>
      <c r="U111" s="512">
        <f t="shared" si="10"/>
        <v>0.17499999999999999</v>
      </c>
      <c r="V111" s="513">
        <f t="shared" si="11"/>
        <v>1.575</v>
      </c>
      <c r="W111" s="531">
        <f t="shared" si="12"/>
        <v>7.4249999999999998</v>
      </c>
      <c r="X111" s="514">
        <f t="shared" si="13"/>
        <v>0</v>
      </c>
    </row>
    <row r="112" spans="1:24" ht="11.1" customHeight="1">
      <c r="A112" s="186" t="s">
        <v>304</v>
      </c>
      <c r="B112" s="48" t="s">
        <v>78</v>
      </c>
      <c r="C112" s="134">
        <v>35.5</v>
      </c>
      <c r="D112" s="165">
        <v>1</v>
      </c>
      <c r="E112" s="48"/>
      <c r="F112" s="48"/>
      <c r="G112" s="48">
        <v>0</v>
      </c>
      <c r="H112" s="48"/>
      <c r="I112" s="48"/>
      <c r="J112" s="48">
        <v>0</v>
      </c>
      <c r="K112" s="48"/>
      <c r="L112" s="48"/>
      <c r="M112" s="48">
        <v>0</v>
      </c>
      <c r="N112" s="48"/>
      <c r="O112" s="131"/>
      <c r="P112" s="524">
        <v>1</v>
      </c>
      <c r="Q112" s="47">
        <f t="shared" si="7"/>
        <v>35.5</v>
      </c>
      <c r="R112" s="538">
        <f t="shared" si="8"/>
        <v>0.25</v>
      </c>
      <c r="S112" s="48">
        <v>1</v>
      </c>
      <c r="T112" s="527">
        <f t="shared" si="9"/>
        <v>1</v>
      </c>
      <c r="U112" s="512">
        <f t="shared" si="10"/>
        <v>0.17499999999999999</v>
      </c>
      <c r="V112" s="513">
        <f t="shared" si="11"/>
        <v>0.17499999999999999</v>
      </c>
      <c r="W112" s="531">
        <f t="shared" si="12"/>
        <v>0.82499999999999996</v>
      </c>
      <c r="X112" s="514">
        <f t="shared" si="13"/>
        <v>0</v>
      </c>
    </row>
    <row r="113" spans="1:24" ht="11.1" customHeight="1">
      <c r="A113" s="125" t="s">
        <v>61</v>
      </c>
      <c r="B113" s="126"/>
      <c r="C113" s="156"/>
      <c r="D113" s="165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127"/>
      <c r="P113" s="524"/>
      <c r="Q113" s="47"/>
      <c r="R113" s="538"/>
      <c r="S113" s="122"/>
      <c r="U113" s="512">
        <f t="shared" si="10"/>
        <v>0.17499999999999999</v>
      </c>
      <c r="V113" s="513">
        <f t="shared" si="11"/>
        <v>0</v>
      </c>
      <c r="W113" s="531">
        <f t="shared" si="12"/>
        <v>0</v>
      </c>
      <c r="X113" s="514">
        <f t="shared" si="13"/>
        <v>0</v>
      </c>
    </row>
    <row r="114" spans="1:24" ht="11.1" customHeight="1">
      <c r="A114" s="186" t="s">
        <v>313</v>
      </c>
      <c r="B114" s="318" t="s">
        <v>164</v>
      </c>
      <c r="C114" s="134">
        <v>968.4</v>
      </c>
      <c r="D114" s="165">
        <v>3</v>
      </c>
      <c r="E114" s="129"/>
      <c r="F114" s="129"/>
      <c r="G114" s="129">
        <v>3</v>
      </c>
      <c r="H114" s="129"/>
      <c r="I114" s="129"/>
      <c r="J114" s="129">
        <v>2</v>
      </c>
      <c r="K114" s="129"/>
      <c r="L114" s="129"/>
      <c r="M114" s="129">
        <v>2</v>
      </c>
      <c r="N114" s="129"/>
      <c r="O114" s="516"/>
      <c r="P114" s="524">
        <v>10</v>
      </c>
      <c r="Q114" s="47">
        <f t="shared" ref="Q114" si="14">+C114*P114</f>
        <v>9684</v>
      </c>
      <c r="R114" s="538">
        <f t="shared" si="8"/>
        <v>2.5</v>
      </c>
      <c r="S114" s="316">
        <v>12</v>
      </c>
      <c r="T114" s="527">
        <f t="shared" si="9"/>
        <v>10</v>
      </c>
      <c r="U114" s="512">
        <f t="shared" si="10"/>
        <v>0.17499999999999999</v>
      </c>
      <c r="V114" s="513">
        <f t="shared" si="11"/>
        <v>2.0999999999999996</v>
      </c>
      <c r="W114" s="531">
        <f t="shared" si="12"/>
        <v>9.9</v>
      </c>
      <c r="X114" s="514">
        <f t="shared" si="13"/>
        <v>0</v>
      </c>
    </row>
    <row r="115" spans="1:24" ht="11.1" customHeight="1">
      <c r="A115" s="176" t="s">
        <v>128</v>
      </c>
      <c r="B115" s="318" t="s">
        <v>164</v>
      </c>
      <c r="C115" s="134">
        <v>750</v>
      </c>
      <c r="D115" s="165">
        <v>1</v>
      </c>
      <c r="E115" s="46"/>
      <c r="F115" s="46"/>
      <c r="G115" s="46">
        <v>1</v>
      </c>
      <c r="H115" s="46"/>
      <c r="I115" s="46"/>
      <c r="J115" s="46">
        <v>0</v>
      </c>
      <c r="K115" s="46"/>
      <c r="L115" s="46"/>
      <c r="M115" s="46">
        <v>0</v>
      </c>
      <c r="N115" s="46"/>
      <c r="O115" s="127"/>
      <c r="P115" s="524">
        <v>2</v>
      </c>
      <c r="Q115" s="47">
        <f t="shared" ref="Q115:Q127" si="15">+C115*P115</f>
        <v>1500</v>
      </c>
      <c r="R115" s="538">
        <f t="shared" si="8"/>
        <v>0.5</v>
      </c>
      <c r="S115" s="316">
        <v>3</v>
      </c>
      <c r="T115" s="527">
        <f t="shared" si="9"/>
        <v>2</v>
      </c>
      <c r="U115" s="512">
        <f t="shared" si="10"/>
        <v>0.17499999999999999</v>
      </c>
      <c r="V115" s="513">
        <f t="shared" si="11"/>
        <v>0.52499999999999991</v>
      </c>
      <c r="W115" s="531">
        <f t="shared" si="12"/>
        <v>2.4750000000000001</v>
      </c>
      <c r="X115" s="514">
        <f t="shared" si="13"/>
        <v>0</v>
      </c>
    </row>
    <row r="116" spans="1:24" ht="11.1" customHeight="1">
      <c r="A116" s="176" t="s">
        <v>129</v>
      </c>
      <c r="B116" s="318" t="s">
        <v>164</v>
      </c>
      <c r="C116" s="134">
        <v>1100</v>
      </c>
      <c r="D116" s="165">
        <v>2</v>
      </c>
      <c r="E116" s="46"/>
      <c r="F116" s="46"/>
      <c r="G116" s="46">
        <v>0</v>
      </c>
      <c r="H116" s="46"/>
      <c r="I116" s="46"/>
      <c r="J116" s="46">
        <v>0</v>
      </c>
      <c r="K116" s="46"/>
      <c r="L116" s="46"/>
      <c r="M116" s="46">
        <v>0</v>
      </c>
      <c r="N116" s="46"/>
      <c r="O116" s="127"/>
      <c r="P116" s="524">
        <v>2</v>
      </c>
      <c r="Q116" s="47">
        <f t="shared" si="15"/>
        <v>2200</v>
      </c>
      <c r="R116" s="538">
        <f t="shared" si="8"/>
        <v>0.5</v>
      </c>
      <c r="S116" s="316">
        <v>2</v>
      </c>
      <c r="T116" s="527">
        <f t="shared" si="9"/>
        <v>2</v>
      </c>
      <c r="U116" s="512">
        <f t="shared" si="10"/>
        <v>0.17499999999999999</v>
      </c>
      <c r="V116" s="513">
        <f t="shared" si="11"/>
        <v>0.35</v>
      </c>
      <c r="W116" s="531">
        <f t="shared" si="12"/>
        <v>1.65</v>
      </c>
      <c r="X116" s="514">
        <f t="shared" si="13"/>
        <v>0</v>
      </c>
    </row>
    <row r="117" spans="1:24" ht="11.1" customHeight="1">
      <c r="A117" s="484" t="s">
        <v>130</v>
      </c>
      <c r="B117" s="318" t="s">
        <v>164</v>
      </c>
      <c r="C117" s="319">
        <v>198.00040000000001</v>
      </c>
      <c r="D117" s="165">
        <v>2</v>
      </c>
      <c r="E117" s="129"/>
      <c r="F117" s="129"/>
      <c r="G117" s="129">
        <v>1</v>
      </c>
      <c r="H117" s="129"/>
      <c r="I117" s="129"/>
      <c r="J117" s="129">
        <v>0</v>
      </c>
      <c r="K117" s="129"/>
      <c r="L117" s="129"/>
      <c r="M117" s="129">
        <v>1</v>
      </c>
      <c r="N117" s="129"/>
      <c r="O117" s="516"/>
      <c r="P117" s="524">
        <v>4</v>
      </c>
      <c r="Q117" s="47">
        <f t="shared" si="15"/>
        <v>792.00160000000005</v>
      </c>
      <c r="R117" s="538">
        <f t="shared" si="8"/>
        <v>1</v>
      </c>
      <c r="S117" s="317">
        <v>5</v>
      </c>
      <c r="T117" s="527">
        <f t="shared" si="9"/>
        <v>4</v>
      </c>
      <c r="U117" s="512">
        <f t="shared" si="10"/>
        <v>0.17499999999999999</v>
      </c>
      <c r="V117" s="513">
        <f t="shared" si="11"/>
        <v>0.875</v>
      </c>
      <c r="W117" s="531">
        <f t="shared" si="12"/>
        <v>4.125</v>
      </c>
      <c r="X117" s="514">
        <f t="shared" si="13"/>
        <v>0</v>
      </c>
    </row>
    <row r="118" spans="1:24" ht="11.1" customHeight="1">
      <c r="A118" s="176" t="s">
        <v>314</v>
      </c>
      <c r="B118" s="318" t="s">
        <v>164</v>
      </c>
      <c r="C118" s="134">
        <v>903</v>
      </c>
      <c r="D118" s="165">
        <v>1</v>
      </c>
      <c r="E118" s="46"/>
      <c r="F118" s="46"/>
      <c r="G118" s="46">
        <v>1</v>
      </c>
      <c r="H118" s="46"/>
      <c r="I118" s="46"/>
      <c r="J118" s="46">
        <v>0</v>
      </c>
      <c r="K118" s="46"/>
      <c r="L118" s="46"/>
      <c r="M118" s="46">
        <v>0</v>
      </c>
      <c r="N118" s="46"/>
      <c r="O118" s="127"/>
      <c r="P118" s="524">
        <v>2</v>
      </c>
      <c r="Q118" s="47">
        <f t="shared" si="15"/>
        <v>1806</v>
      </c>
      <c r="R118" s="538">
        <f t="shared" si="8"/>
        <v>0.5</v>
      </c>
      <c r="S118" s="316">
        <v>2</v>
      </c>
      <c r="T118" s="527">
        <f t="shared" si="9"/>
        <v>2</v>
      </c>
      <c r="U118" s="512">
        <f t="shared" si="10"/>
        <v>0.17499999999999999</v>
      </c>
      <c r="V118" s="513">
        <f t="shared" si="11"/>
        <v>0.35</v>
      </c>
      <c r="W118" s="531">
        <f t="shared" si="12"/>
        <v>1.65</v>
      </c>
      <c r="X118" s="514">
        <f t="shared" si="13"/>
        <v>0</v>
      </c>
    </row>
    <row r="119" spans="1:24" ht="11.1" customHeight="1">
      <c r="A119" s="176" t="s">
        <v>315</v>
      </c>
      <c r="B119" s="318" t="s">
        <v>164</v>
      </c>
      <c r="C119" s="134">
        <v>245</v>
      </c>
      <c r="D119" s="165">
        <v>2</v>
      </c>
      <c r="E119" s="46"/>
      <c r="F119" s="46"/>
      <c r="G119" s="46">
        <v>1</v>
      </c>
      <c r="H119" s="46"/>
      <c r="I119" s="46"/>
      <c r="J119" s="46">
        <v>1</v>
      </c>
      <c r="K119" s="46"/>
      <c r="L119" s="46"/>
      <c r="M119" s="46">
        <v>1</v>
      </c>
      <c r="N119" s="46"/>
      <c r="O119" s="127"/>
      <c r="P119" s="524">
        <v>5</v>
      </c>
      <c r="Q119" s="47">
        <f t="shared" si="15"/>
        <v>1225</v>
      </c>
      <c r="R119" s="538">
        <f t="shared" si="8"/>
        <v>1.25</v>
      </c>
      <c r="S119" s="316">
        <v>6</v>
      </c>
      <c r="T119" s="527">
        <f t="shared" si="9"/>
        <v>5</v>
      </c>
      <c r="U119" s="512">
        <f t="shared" si="10"/>
        <v>0.17499999999999999</v>
      </c>
      <c r="V119" s="513">
        <f t="shared" si="11"/>
        <v>1.0499999999999998</v>
      </c>
      <c r="W119" s="531">
        <f t="shared" si="12"/>
        <v>4.95</v>
      </c>
      <c r="X119" s="514">
        <f t="shared" si="13"/>
        <v>0</v>
      </c>
    </row>
    <row r="120" spans="1:24" ht="11.1" customHeight="1">
      <c r="A120" s="176" t="s">
        <v>316</v>
      </c>
      <c r="B120" s="318" t="s">
        <v>164</v>
      </c>
      <c r="C120" s="134">
        <v>245</v>
      </c>
      <c r="D120" s="165">
        <v>2</v>
      </c>
      <c r="E120" s="46"/>
      <c r="F120" s="46"/>
      <c r="G120" s="46">
        <v>1</v>
      </c>
      <c r="H120" s="46"/>
      <c r="I120" s="46"/>
      <c r="J120" s="46">
        <v>1</v>
      </c>
      <c r="K120" s="46"/>
      <c r="L120" s="46"/>
      <c r="M120" s="46">
        <v>1</v>
      </c>
      <c r="N120" s="46"/>
      <c r="O120" s="127"/>
      <c r="P120" s="524">
        <v>5</v>
      </c>
      <c r="Q120" s="47">
        <f t="shared" si="15"/>
        <v>1225</v>
      </c>
      <c r="R120" s="538">
        <f t="shared" si="8"/>
        <v>1.25</v>
      </c>
      <c r="S120" s="316">
        <v>6</v>
      </c>
      <c r="T120" s="527">
        <f t="shared" si="9"/>
        <v>5</v>
      </c>
      <c r="U120" s="512">
        <f t="shared" si="10"/>
        <v>0.17499999999999999</v>
      </c>
      <c r="V120" s="513">
        <f t="shared" si="11"/>
        <v>1.0499999999999998</v>
      </c>
      <c r="W120" s="531">
        <f t="shared" si="12"/>
        <v>4.95</v>
      </c>
      <c r="X120" s="514">
        <f t="shared" si="13"/>
        <v>0</v>
      </c>
    </row>
    <row r="121" spans="1:24" ht="11.1" customHeight="1">
      <c r="A121" s="176" t="s">
        <v>317</v>
      </c>
      <c r="B121" s="318" t="s">
        <v>164</v>
      </c>
      <c r="C121" s="134">
        <v>245</v>
      </c>
      <c r="D121" s="165">
        <v>2</v>
      </c>
      <c r="E121" s="46"/>
      <c r="F121" s="46"/>
      <c r="G121" s="46">
        <v>1</v>
      </c>
      <c r="H121" s="46"/>
      <c r="I121" s="46"/>
      <c r="J121" s="46">
        <v>1</v>
      </c>
      <c r="K121" s="46"/>
      <c r="L121" s="46"/>
      <c r="M121" s="46">
        <v>1</v>
      </c>
      <c r="N121" s="46"/>
      <c r="O121" s="127"/>
      <c r="P121" s="524">
        <v>5</v>
      </c>
      <c r="Q121" s="47">
        <f t="shared" si="15"/>
        <v>1225</v>
      </c>
      <c r="R121" s="538">
        <f t="shared" si="8"/>
        <v>1.25</v>
      </c>
      <c r="S121" s="316">
        <v>6</v>
      </c>
      <c r="T121" s="527">
        <f t="shared" si="9"/>
        <v>5</v>
      </c>
      <c r="U121" s="512">
        <f t="shared" si="10"/>
        <v>0.17499999999999999</v>
      </c>
      <c r="V121" s="513">
        <f t="shared" si="11"/>
        <v>1.0499999999999998</v>
      </c>
      <c r="W121" s="531">
        <f t="shared" si="12"/>
        <v>4.95</v>
      </c>
      <c r="X121" s="514">
        <f t="shared" si="13"/>
        <v>0</v>
      </c>
    </row>
    <row r="122" spans="1:24" ht="11.1" customHeight="1">
      <c r="A122" s="176" t="s">
        <v>318</v>
      </c>
      <c r="B122" s="318" t="s">
        <v>164</v>
      </c>
      <c r="C122" s="134">
        <v>423.25</v>
      </c>
      <c r="D122" s="165">
        <v>2</v>
      </c>
      <c r="E122" s="46"/>
      <c r="F122" s="46"/>
      <c r="G122" s="46">
        <v>1</v>
      </c>
      <c r="H122" s="46"/>
      <c r="I122" s="46"/>
      <c r="J122" s="46">
        <v>1</v>
      </c>
      <c r="K122" s="46"/>
      <c r="L122" s="46"/>
      <c r="M122" s="46">
        <v>1</v>
      </c>
      <c r="N122" s="46"/>
      <c r="O122" s="127"/>
      <c r="P122" s="524">
        <v>5</v>
      </c>
      <c r="Q122" s="47">
        <f t="shared" si="15"/>
        <v>2116.25</v>
      </c>
      <c r="R122" s="538">
        <f t="shared" si="8"/>
        <v>1.25</v>
      </c>
      <c r="S122" s="316">
        <v>6</v>
      </c>
      <c r="T122" s="527">
        <f t="shared" si="9"/>
        <v>5</v>
      </c>
      <c r="U122" s="512">
        <f t="shared" si="10"/>
        <v>0.17499999999999999</v>
      </c>
      <c r="V122" s="513">
        <f t="shared" si="11"/>
        <v>1.0499999999999998</v>
      </c>
      <c r="W122" s="531">
        <f t="shared" si="12"/>
        <v>4.95</v>
      </c>
      <c r="X122" s="514">
        <f t="shared" si="13"/>
        <v>0</v>
      </c>
    </row>
    <row r="123" spans="1:24" ht="11.1" customHeight="1">
      <c r="A123" s="186" t="s">
        <v>319</v>
      </c>
      <c r="B123" s="318" t="s">
        <v>164</v>
      </c>
      <c r="C123" s="320">
        <v>272.90159999999997</v>
      </c>
      <c r="D123" s="165">
        <v>2</v>
      </c>
      <c r="E123" s="46"/>
      <c r="F123" s="46"/>
      <c r="G123" s="46">
        <v>1</v>
      </c>
      <c r="H123" s="46"/>
      <c r="I123" s="46"/>
      <c r="J123" s="46">
        <v>1</v>
      </c>
      <c r="K123" s="46"/>
      <c r="L123" s="46"/>
      <c r="M123" s="46">
        <v>1</v>
      </c>
      <c r="N123" s="46"/>
      <c r="O123" s="127"/>
      <c r="P123" s="524">
        <v>5</v>
      </c>
      <c r="Q123" s="47">
        <f t="shared" si="15"/>
        <v>1364.5079999999998</v>
      </c>
      <c r="R123" s="538">
        <f t="shared" si="8"/>
        <v>1.25</v>
      </c>
      <c r="S123" s="48">
        <v>6</v>
      </c>
      <c r="T123" s="527">
        <f t="shared" si="9"/>
        <v>5</v>
      </c>
      <c r="U123" s="512">
        <f t="shared" si="10"/>
        <v>0.17499999999999999</v>
      </c>
      <c r="V123" s="513">
        <f t="shared" si="11"/>
        <v>1.0499999999999998</v>
      </c>
      <c r="W123" s="531">
        <f t="shared" si="12"/>
        <v>4.95</v>
      </c>
      <c r="X123" s="514">
        <f t="shared" si="13"/>
        <v>0</v>
      </c>
    </row>
    <row r="124" spans="1:24" ht="11.1" customHeight="1">
      <c r="A124" s="186" t="s">
        <v>320</v>
      </c>
      <c r="B124" s="318" t="s">
        <v>164</v>
      </c>
      <c r="C124" s="320">
        <v>337.93119999999999</v>
      </c>
      <c r="D124" s="165">
        <v>2</v>
      </c>
      <c r="E124" s="46"/>
      <c r="F124" s="46"/>
      <c r="G124" s="46">
        <v>1</v>
      </c>
      <c r="H124" s="46"/>
      <c r="I124" s="46"/>
      <c r="J124" s="46">
        <v>1</v>
      </c>
      <c r="K124" s="46"/>
      <c r="L124" s="46"/>
      <c r="M124" s="46">
        <v>1</v>
      </c>
      <c r="N124" s="46"/>
      <c r="O124" s="127"/>
      <c r="P124" s="524">
        <v>5</v>
      </c>
      <c r="Q124" s="47">
        <f t="shared" si="15"/>
        <v>1689.6559999999999</v>
      </c>
      <c r="R124" s="538">
        <f t="shared" si="8"/>
        <v>1.25</v>
      </c>
      <c r="S124" s="48">
        <v>6</v>
      </c>
      <c r="T124" s="527">
        <f t="shared" si="9"/>
        <v>5</v>
      </c>
      <c r="U124" s="512">
        <f t="shared" si="10"/>
        <v>0.17499999999999999</v>
      </c>
      <c r="V124" s="513">
        <f t="shared" si="11"/>
        <v>1.0499999999999998</v>
      </c>
      <c r="W124" s="531">
        <f t="shared" si="12"/>
        <v>4.95</v>
      </c>
      <c r="X124" s="514">
        <f t="shared" si="13"/>
        <v>0</v>
      </c>
    </row>
    <row r="125" spans="1:24" ht="11.1" customHeight="1">
      <c r="A125" s="176" t="s">
        <v>321</v>
      </c>
      <c r="B125" s="318" t="s">
        <v>164</v>
      </c>
      <c r="C125" s="321">
        <v>846</v>
      </c>
      <c r="D125" s="165">
        <v>1</v>
      </c>
      <c r="E125" s="46"/>
      <c r="F125" s="46"/>
      <c r="G125" s="46">
        <v>1</v>
      </c>
      <c r="H125" s="46"/>
      <c r="I125" s="46"/>
      <c r="J125" s="46">
        <v>0</v>
      </c>
      <c r="K125" s="46"/>
      <c r="L125" s="46"/>
      <c r="M125" s="46">
        <v>0</v>
      </c>
      <c r="N125" s="46"/>
      <c r="O125" s="127"/>
      <c r="P125" s="524">
        <v>2</v>
      </c>
      <c r="Q125" s="47">
        <f t="shared" si="15"/>
        <v>1692</v>
      </c>
      <c r="R125" s="538">
        <f t="shared" si="8"/>
        <v>0.5</v>
      </c>
      <c r="S125" s="48">
        <v>3</v>
      </c>
      <c r="T125" s="527">
        <f t="shared" si="9"/>
        <v>2</v>
      </c>
      <c r="U125" s="512">
        <f t="shared" si="10"/>
        <v>0.17499999999999999</v>
      </c>
      <c r="V125" s="513">
        <f t="shared" si="11"/>
        <v>0.52499999999999991</v>
      </c>
      <c r="W125" s="531">
        <f t="shared" si="12"/>
        <v>2.4750000000000001</v>
      </c>
      <c r="X125" s="514">
        <f t="shared" si="13"/>
        <v>0</v>
      </c>
    </row>
    <row r="126" spans="1:24" ht="11.1" customHeight="1">
      <c r="A126" s="186" t="s">
        <v>322</v>
      </c>
      <c r="B126" s="318" t="s">
        <v>164</v>
      </c>
      <c r="C126" s="134">
        <v>968.4</v>
      </c>
      <c r="D126" s="165">
        <v>6</v>
      </c>
      <c r="E126" s="46"/>
      <c r="F126" s="46"/>
      <c r="G126" s="46">
        <v>5</v>
      </c>
      <c r="H126" s="46"/>
      <c r="I126" s="46"/>
      <c r="J126" s="46">
        <v>5</v>
      </c>
      <c r="K126" s="46"/>
      <c r="L126" s="46"/>
      <c r="M126" s="46">
        <v>5</v>
      </c>
      <c r="N126" s="46"/>
      <c r="O126" s="127"/>
      <c r="P126" s="524">
        <v>21</v>
      </c>
      <c r="Q126" s="47">
        <f t="shared" si="15"/>
        <v>20336.399999999998</v>
      </c>
      <c r="R126" s="538">
        <f t="shared" si="8"/>
        <v>5.25</v>
      </c>
      <c r="S126" s="48">
        <v>26</v>
      </c>
      <c r="T126" s="527">
        <f t="shared" si="9"/>
        <v>21</v>
      </c>
      <c r="U126" s="512">
        <f t="shared" si="10"/>
        <v>0.17499999999999999</v>
      </c>
      <c r="V126" s="513">
        <f t="shared" si="11"/>
        <v>4.55</v>
      </c>
      <c r="W126" s="531">
        <f t="shared" si="12"/>
        <v>21.45</v>
      </c>
      <c r="X126" s="514">
        <f t="shared" si="13"/>
        <v>0</v>
      </c>
    </row>
    <row r="127" spans="1:24" ht="11.1" customHeight="1">
      <c r="A127" s="186" t="s">
        <v>323</v>
      </c>
      <c r="B127" s="318" t="s">
        <v>164</v>
      </c>
      <c r="C127" s="134">
        <v>900</v>
      </c>
      <c r="D127" s="165">
        <v>2</v>
      </c>
      <c r="E127" s="46"/>
      <c r="F127" s="46"/>
      <c r="G127" s="46">
        <v>2</v>
      </c>
      <c r="H127" s="46"/>
      <c r="I127" s="46"/>
      <c r="J127" s="46">
        <v>2</v>
      </c>
      <c r="K127" s="46"/>
      <c r="L127" s="46"/>
      <c r="M127" s="46">
        <v>1</v>
      </c>
      <c r="N127" s="46"/>
      <c r="O127" s="127"/>
      <c r="P127" s="524">
        <v>7</v>
      </c>
      <c r="Q127" s="47">
        <f t="shared" si="15"/>
        <v>6300</v>
      </c>
      <c r="R127" s="538">
        <f t="shared" si="8"/>
        <v>1.75</v>
      </c>
      <c r="S127" s="48">
        <v>8</v>
      </c>
      <c r="T127" s="527">
        <f t="shared" si="9"/>
        <v>7</v>
      </c>
      <c r="U127" s="512">
        <f t="shared" si="10"/>
        <v>0.17499999999999999</v>
      </c>
      <c r="V127" s="513">
        <f t="shared" si="11"/>
        <v>1.4</v>
      </c>
      <c r="W127" s="531">
        <f t="shared" si="12"/>
        <v>6.6</v>
      </c>
      <c r="X127" s="514">
        <f t="shared" si="13"/>
        <v>0</v>
      </c>
    </row>
    <row r="128" spans="1:24" ht="11.1" customHeight="1">
      <c r="A128" s="181"/>
      <c r="B128" s="48"/>
      <c r="C128" s="128"/>
      <c r="D128" s="165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127"/>
      <c r="P128" s="524"/>
      <c r="Q128" s="47"/>
      <c r="R128" s="538"/>
      <c r="S128" s="48"/>
      <c r="T128" s="527">
        <f t="shared" si="9"/>
        <v>0</v>
      </c>
      <c r="U128" s="512">
        <f t="shared" si="10"/>
        <v>0.17499999999999999</v>
      </c>
      <c r="V128" s="513">
        <f t="shared" si="11"/>
        <v>0</v>
      </c>
      <c r="W128" s="531">
        <f t="shared" si="12"/>
        <v>0</v>
      </c>
      <c r="X128" s="514">
        <f t="shared" si="13"/>
        <v>0</v>
      </c>
    </row>
    <row r="129" spans="1:24" ht="11.1" customHeight="1">
      <c r="A129" s="51" t="s">
        <v>62</v>
      </c>
      <c r="B129" s="126"/>
      <c r="C129" s="156"/>
      <c r="D129" s="16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127"/>
      <c r="P129" s="524"/>
      <c r="Q129" s="47"/>
      <c r="R129" s="538"/>
      <c r="S129" s="335"/>
      <c r="T129" s="527">
        <f t="shared" si="9"/>
        <v>0</v>
      </c>
      <c r="U129" s="512">
        <f t="shared" si="10"/>
        <v>0.17499999999999999</v>
      </c>
      <c r="V129" s="513">
        <f t="shared" si="11"/>
        <v>0</v>
      </c>
      <c r="W129" s="531">
        <f t="shared" si="12"/>
        <v>0</v>
      </c>
      <c r="X129" s="514">
        <f t="shared" si="13"/>
        <v>0</v>
      </c>
    </row>
    <row r="130" spans="1:24" ht="11.1" customHeight="1">
      <c r="A130" s="181" t="s">
        <v>54</v>
      </c>
      <c r="B130" s="48" t="s">
        <v>327</v>
      </c>
      <c r="C130" s="319">
        <v>83.450400000000002</v>
      </c>
      <c r="D130" s="165">
        <v>2</v>
      </c>
      <c r="E130" s="46"/>
      <c r="F130" s="46"/>
      <c r="G130" s="46">
        <v>2</v>
      </c>
      <c r="H130" s="46"/>
      <c r="I130" s="46"/>
      <c r="J130" s="46">
        <v>1</v>
      </c>
      <c r="K130" s="46"/>
      <c r="L130" s="46"/>
      <c r="M130" s="46">
        <v>1</v>
      </c>
      <c r="N130" s="46"/>
      <c r="O130" s="127"/>
      <c r="P130" s="524">
        <v>6</v>
      </c>
      <c r="Q130" s="47">
        <f t="shared" ref="Q130" si="16">+C130*P130</f>
        <v>500.70240000000001</v>
      </c>
      <c r="R130" s="538">
        <f t="shared" si="8"/>
        <v>1.5</v>
      </c>
      <c r="S130" s="48">
        <v>7</v>
      </c>
      <c r="T130" s="527">
        <f t="shared" si="9"/>
        <v>6</v>
      </c>
      <c r="U130" s="512">
        <f t="shared" si="10"/>
        <v>0.17499999999999999</v>
      </c>
      <c r="V130" s="513">
        <f t="shared" si="11"/>
        <v>1.2249999999999999</v>
      </c>
      <c r="W130" s="531">
        <f t="shared" si="12"/>
        <v>5.7750000000000004</v>
      </c>
      <c r="X130" s="514">
        <f t="shared" si="13"/>
        <v>0</v>
      </c>
    </row>
    <row r="131" spans="1:24" ht="11.1" customHeight="1">
      <c r="A131" s="181" t="s">
        <v>324</v>
      </c>
      <c r="B131" s="48" t="s">
        <v>328</v>
      </c>
      <c r="C131" s="134">
        <v>198</v>
      </c>
      <c r="D131" s="165">
        <v>1</v>
      </c>
      <c r="E131" s="46"/>
      <c r="F131" s="46"/>
      <c r="G131" s="46">
        <v>1</v>
      </c>
      <c r="H131" s="46"/>
      <c r="I131" s="46"/>
      <c r="J131" s="46">
        <v>0</v>
      </c>
      <c r="K131" s="46"/>
      <c r="L131" s="46"/>
      <c r="M131" s="46">
        <v>0</v>
      </c>
      <c r="N131" s="46"/>
      <c r="O131" s="127"/>
      <c r="P131" s="524">
        <v>2</v>
      </c>
      <c r="Q131" s="47">
        <f t="shared" ref="Q131:Q134" si="17">+C131*P131</f>
        <v>396</v>
      </c>
      <c r="R131" s="538">
        <f t="shared" si="8"/>
        <v>0.5</v>
      </c>
      <c r="S131" s="48">
        <v>2</v>
      </c>
      <c r="T131" s="527">
        <f t="shared" si="9"/>
        <v>2</v>
      </c>
      <c r="U131" s="512">
        <f t="shared" si="10"/>
        <v>0.17499999999999999</v>
      </c>
      <c r="V131" s="513">
        <f t="shared" si="11"/>
        <v>0.35</v>
      </c>
      <c r="W131" s="531">
        <f t="shared" si="12"/>
        <v>1.65</v>
      </c>
      <c r="X131" s="514">
        <f t="shared" si="13"/>
        <v>0</v>
      </c>
    </row>
    <row r="132" spans="1:24" ht="11.1" customHeight="1">
      <c r="A132" s="181" t="s">
        <v>130</v>
      </c>
      <c r="B132" s="48" t="s">
        <v>329</v>
      </c>
      <c r="C132" s="134">
        <v>129</v>
      </c>
      <c r="D132" s="165">
        <v>2</v>
      </c>
      <c r="E132" s="46"/>
      <c r="F132" s="46"/>
      <c r="G132" s="46">
        <v>1</v>
      </c>
      <c r="H132" s="46"/>
      <c r="I132" s="46"/>
      <c r="J132" s="46">
        <v>1</v>
      </c>
      <c r="K132" s="46"/>
      <c r="L132" s="46"/>
      <c r="M132" s="46">
        <v>1</v>
      </c>
      <c r="N132" s="46"/>
      <c r="O132" s="127"/>
      <c r="P132" s="524">
        <v>5</v>
      </c>
      <c r="Q132" s="47">
        <f t="shared" si="17"/>
        <v>645</v>
      </c>
      <c r="R132" s="538">
        <f t="shared" si="8"/>
        <v>1.25</v>
      </c>
      <c r="S132" s="48">
        <v>6</v>
      </c>
      <c r="T132" s="527">
        <f t="shared" si="9"/>
        <v>5</v>
      </c>
      <c r="U132" s="512">
        <f t="shared" si="10"/>
        <v>0.17499999999999999</v>
      </c>
      <c r="V132" s="513">
        <f t="shared" si="11"/>
        <v>1.0499999999999998</v>
      </c>
      <c r="W132" s="531">
        <f t="shared" si="12"/>
        <v>4.95</v>
      </c>
      <c r="X132" s="514">
        <f t="shared" si="13"/>
        <v>0</v>
      </c>
    </row>
    <row r="133" spans="1:24" ht="11.1" customHeight="1">
      <c r="A133" s="186" t="s">
        <v>325</v>
      </c>
      <c r="B133" s="131" t="s">
        <v>308</v>
      </c>
      <c r="C133" s="134">
        <v>199</v>
      </c>
      <c r="D133" s="165">
        <v>3</v>
      </c>
      <c r="E133" s="46"/>
      <c r="F133" s="46"/>
      <c r="G133" s="46">
        <v>3</v>
      </c>
      <c r="H133" s="46"/>
      <c r="I133" s="46"/>
      <c r="J133" s="46">
        <v>3</v>
      </c>
      <c r="K133" s="46"/>
      <c r="L133" s="46"/>
      <c r="M133" s="46">
        <v>3</v>
      </c>
      <c r="N133" s="46"/>
      <c r="O133" s="127"/>
      <c r="P133" s="524">
        <v>12</v>
      </c>
      <c r="Q133" s="47">
        <f t="shared" si="17"/>
        <v>2388</v>
      </c>
      <c r="R133" s="538">
        <f t="shared" si="8"/>
        <v>3</v>
      </c>
      <c r="S133" s="48">
        <v>14</v>
      </c>
      <c r="T133" s="527">
        <f t="shared" si="9"/>
        <v>12</v>
      </c>
      <c r="U133" s="512">
        <f t="shared" si="10"/>
        <v>0.17499999999999999</v>
      </c>
      <c r="V133" s="513">
        <f t="shared" si="11"/>
        <v>2.4499999999999997</v>
      </c>
      <c r="W133" s="531">
        <f t="shared" si="12"/>
        <v>11.55</v>
      </c>
      <c r="X133" s="514">
        <f t="shared" si="13"/>
        <v>0</v>
      </c>
    </row>
    <row r="134" spans="1:24" ht="11.1" customHeight="1">
      <c r="A134" s="186" t="s">
        <v>326</v>
      </c>
      <c r="B134" s="48" t="s">
        <v>327</v>
      </c>
      <c r="C134" s="134">
        <v>35.89</v>
      </c>
      <c r="D134" s="165">
        <v>2</v>
      </c>
      <c r="E134" s="46"/>
      <c r="F134" s="46"/>
      <c r="G134" s="46">
        <v>1</v>
      </c>
      <c r="H134" s="46"/>
      <c r="I134" s="46"/>
      <c r="J134" s="46">
        <v>1</v>
      </c>
      <c r="K134" s="46"/>
      <c r="L134" s="46"/>
      <c r="M134" s="46">
        <v>1</v>
      </c>
      <c r="N134" s="46"/>
      <c r="O134" s="127"/>
      <c r="P134" s="524">
        <v>5</v>
      </c>
      <c r="Q134" s="47">
        <f t="shared" si="17"/>
        <v>179.45</v>
      </c>
      <c r="R134" s="538">
        <f t="shared" si="8"/>
        <v>1.25</v>
      </c>
      <c r="S134" s="48">
        <v>6</v>
      </c>
      <c r="T134" s="527">
        <f>SUM(D134:O134)</f>
        <v>5</v>
      </c>
      <c r="U134" s="512">
        <f t="shared" si="10"/>
        <v>0.17499999999999999</v>
      </c>
      <c r="V134" s="513">
        <f t="shared" si="11"/>
        <v>1.0499999999999998</v>
      </c>
      <c r="W134" s="531">
        <f>+S134-V134</f>
        <v>4.95</v>
      </c>
      <c r="X134" s="514">
        <f t="shared" si="13"/>
        <v>0</v>
      </c>
    </row>
    <row r="135" spans="1:24" ht="11.1" customHeight="1">
      <c r="A135" s="51" t="s">
        <v>131</v>
      </c>
      <c r="B135" s="126"/>
      <c r="C135" s="156"/>
      <c r="D135" s="16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127"/>
      <c r="P135" s="524"/>
      <c r="Q135" s="47"/>
      <c r="R135" s="538"/>
      <c r="S135" s="122"/>
      <c r="T135" s="527">
        <f t="shared" si="9"/>
        <v>0</v>
      </c>
      <c r="U135" s="512">
        <f t="shared" si="10"/>
        <v>0.17499999999999999</v>
      </c>
      <c r="V135" s="513">
        <f t="shared" si="11"/>
        <v>0</v>
      </c>
      <c r="W135" s="531">
        <f t="shared" si="12"/>
        <v>0</v>
      </c>
      <c r="X135" s="514">
        <f t="shared" si="13"/>
        <v>0</v>
      </c>
    </row>
    <row r="136" spans="1:24" ht="11.1" customHeight="1">
      <c r="A136" s="485" t="s">
        <v>330</v>
      </c>
      <c r="B136" s="198" t="s">
        <v>81</v>
      </c>
      <c r="C136" s="377">
        <v>30000</v>
      </c>
      <c r="D136" s="167">
        <v>1</v>
      </c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6"/>
      <c r="P136" s="542">
        <v>1</v>
      </c>
      <c r="Q136" s="145">
        <f t="shared" ref="Q136" si="18">+C136*P136</f>
        <v>30000</v>
      </c>
      <c r="R136" s="538">
        <f t="shared" si="8"/>
        <v>0.25</v>
      </c>
      <c r="S136" s="147">
        <v>1</v>
      </c>
      <c r="T136" s="527">
        <f>SUM(D136:O136)</f>
        <v>1</v>
      </c>
      <c r="U136" s="512">
        <f t="shared" si="10"/>
        <v>0.17499999999999999</v>
      </c>
      <c r="V136" s="513">
        <f t="shared" si="11"/>
        <v>0.17499999999999999</v>
      </c>
      <c r="W136" s="531">
        <f>+S136-V136</f>
        <v>0.82499999999999996</v>
      </c>
      <c r="X136" s="514">
        <f t="shared" si="13"/>
        <v>0</v>
      </c>
    </row>
    <row r="137" spans="1:24" ht="11.1" customHeight="1">
      <c r="A137" s="125" t="s">
        <v>63</v>
      </c>
      <c r="B137" s="126"/>
      <c r="C137" s="156"/>
      <c r="D137" s="16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127"/>
      <c r="P137" s="524"/>
      <c r="Q137" s="47"/>
      <c r="R137" s="538"/>
      <c r="S137" s="122"/>
      <c r="T137" s="527">
        <f t="shared" si="9"/>
        <v>0</v>
      </c>
      <c r="U137" s="512">
        <f t="shared" si="10"/>
        <v>0.17499999999999999</v>
      </c>
      <c r="V137" s="513">
        <f t="shared" si="11"/>
        <v>0</v>
      </c>
      <c r="W137" s="531">
        <f t="shared" si="12"/>
        <v>0</v>
      </c>
      <c r="X137" s="514">
        <f t="shared" si="13"/>
        <v>0</v>
      </c>
    </row>
    <row r="138" spans="1:24" ht="11.1" customHeight="1">
      <c r="A138" s="486" t="s">
        <v>132</v>
      </c>
      <c r="B138" s="48" t="s">
        <v>141</v>
      </c>
      <c r="C138" s="128">
        <v>6</v>
      </c>
      <c r="D138" s="323">
        <v>51</v>
      </c>
      <c r="E138" s="46"/>
      <c r="F138" s="46"/>
      <c r="G138" s="46">
        <v>49</v>
      </c>
      <c r="H138" s="46"/>
      <c r="I138" s="46"/>
      <c r="J138" s="46">
        <v>49</v>
      </c>
      <c r="K138" s="46"/>
      <c r="L138" s="46"/>
      <c r="M138" s="46">
        <v>49</v>
      </c>
      <c r="N138" s="46"/>
      <c r="O138" s="127"/>
      <c r="P138" s="524">
        <v>198</v>
      </c>
      <c r="Q138" s="47">
        <f t="shared" ref="Q138" si="19">+C138*P138</f>
        <v>1188</v>
      </c>
      <c r="R138" s="538">
        <f t="shared" si="8"/>
        <v>49.5</v>
      </c>
      <c r="S138" s="48">
        <v>240</v>
      </c>
      <c r="T138" s="527">
        <f t="shared" si="9"/>
        <v>198</v>
      </c>
      <c r="U138" s="512">
        <f t="shared" si="10"/>
        <v>0.17499999999999999</v>
      </c>
      <c r="V138" s="513">
        <f t="shared" si="11"/>
        <v>42</v>
      </c>
      <c r="W138" s="531">
        <f t="shared" si="12"/>
        <v>198</v>
      </c>
      <c r="X138" s="514">
        <f t="shared" si="13"/>
        <v>0</v>
      </c>
    </row>
    <row r="139" spans="1:24" ht="11.1" customHeight="1">
      <c r="A139" s="179" t="s">
        <v>133</v>
      </c>
      <c r="B139" s="48" t="s">
        <v>74</v>
      </c>
      <c r="C139" s="128">
        <v>6.57</v>
      </c>
      <c r="D139" s="322">
        <v>5</v>
      </c>
      <c r="E139" s="43"/>
      <c r="F139" s="43"/>
      <c r="G139" s="43">
        <v>5</v>
      </c>
      <c r="H139" s="43"/>
      <c r="I139" s="43"/>
      <c r="J139" s="43">
        <v>5</v>
      </c>
      <c r="K139" s="43"/>
      <c r="L139" s="43"/>
      <c r="M139" s="43">
        <v>5</v>
      </c>
      <c r="N139" s="43"/>
      <c r="O139" s="515"/>
      <c r="P139" s="524">
        <v>20</v>
      </c>
      <c r="Q139" s="45">
        <f t="shared" ref="Q139:Q154" si="20">+C139*P139</f>
        <v>131.4</v>
      </c>
      <c r="R139" s="538">
        <f t="shared" ref="R139:R198" si="21">P139/4</f>
        <v>5</v>
      </c>
      <c r="S139" s="48">
        <v>24</v>
      </c>
      <c r="T139" s="527">
        <f t="shared" si="9"/>
        <v>20</v>
      </c>
      <c r="U139" s="512">
        <f t="shared" si="10"/>
        <v>0.17499999999999999</v>
      </c>
      <c r="V139" s="513">
        <f t="shared" si="11"/>
        <v>4.1999999999999993</v>
      </c>
      <c r="W139" s="531">
        <f t="shared" si="12"/>
        <v>19.8</v>
      </c>
      <c r="X139" s="514">
        <f t="shared" si="13"/>
        <v>0</v>
      </c>
    </row>
    <row r="140" spans="1:24" ht="11.1" customHeight="1">
      <c r="A140" s="179" t="s">
        <v>134</v>
      </c>
      <c r="B140" s="48" t="s">
        <v>74</v>
      </c>
      <c r="C140" s="128">
        <v>18</v>
      </c>
      <c r="D140" s="322">
        <v>5</v>
      </c>
      <c r="E140" s="43"/>
      <c r="F140" s="43"/>
      <c r="G140" s="43">
        <v>5</v>
      </c>
      <c r="H140" s="43"/>
      <c r="I140" s="43"/>
      <c r="J140" s="43">
        <v>5</v>
      </c>
      <c r="K140" s="43"/>
      <c r="L140" s="43"/>
      <c r="M140" s="43">
        <v>5</v>
      </c>
      <c r="N140" s="46"/>
      <c r="O140" s="127"/>
      <c r="P140" s="524">
        <v>20</v>
      </c>
      <c r="Q140" s="47">
        <f t="shared" si="20"/>
        <v>360</v>
      </c>
      <c r="R140" s="538">
        <f t="shared" si="21"/>
        <v>5</v>
      </c>
      <c r="S140" s="48">
        <v>24</v>
      </c>
      <c r="T140" s="527">
        <f t="shared" si="9"/>
        <v>20</v>
      </c>
      <c r="U140" s="512">
        <f t="shared" si="10"/>
        <v>0.17499999999999999</v>
      </c>
      <c r="V140" s="513">
        <f t="shared" si="11"/>
        <v>4.1999999999999993</v>
      </c>
      <c r="W140" s="531">
        <f t="shared" si="12"/>
        <v>19.8</v>
      </c>
      <c r="X140" s="514">
        <f t="shared" si="13"/>
        <v>0</v>
      </c>
    </row>
    <row r="141" spans="1:24" ht="11.1" customHeight="1">
      <c r="A141" s="179" t="s">
        <v>331</v>
      </c>
      <c r="B141" s="48" t="s">
        <v>141</v>
      </c>
      <c r="C141" s="128">
        <v>8</v>
      </c>
      <c r="D141" s="323">
        <v>51</v>
      </c>
      <c r="E141" s="46"/>
      <c r="F141" s="46"/>
      <c r="G141" s="46">
        <v>49</v>
      </c>
      <c r="H141" s="46"/>
      <c r="I141" s="46"/>
      <c r="J141" s="46">
        <v>49</v>
      </c>
      <c r="K141" s="46"/>
      <c r="L141" s="46"/>
      <c r="M141" s="46">
        <v>49</v>
      </c>
      <c r="N141" s="46"/>
      <c r="O141" s="127"/>
      <c r="P141" s="524">
        <v>198</v>
      </c>
      <c r="Q141" s="47">
        <f t="shared" si="20"/>
        <v>1584</v>
      </c>
      <c r="R141" s="538">
        <f t="shared" si="21"/>
        <v>49.5</v>
      </c>
      <c r="S141" s="48">
        <v>240</v>
      </c>
      <c r="T141" s="527">
        <f t="shared" ref="T141:T205" si="22">SUM(D141:O141)</f>
        <v>198</v>
      </c>
      <c r="U141" s="512">
        <f t="shared" ref="U141:U205" si="23">17.5/100</f>
        <v>0.17499999999999999</v>
      </c>
      <c r="V141" s="513">
        <f t="shared" ref="V141:V205" si="24">S141*U141</f>
        <v>42</v>
      </c>
      <c r="W141" s="531">
        <f t="shared" ref="W141:W205" si="25">+S141-V141</f>
        <v>198</v>
      </c>
      <c r="X141" s="514">
        <f t="shared" ref="X141:X204" si="26">+P141-T141</f>
        <v>0</v>
      </c>
    </row>
    <row r="142" spans="1:24" ht="11.1" customHeight="1">
      <c r="A142" s="179" t="s">
        <v>135</v>
      </c>
      <c r="B142" s="48" t="s">
        <v>74</v>
      </c>
      <c r="C142" s="128">
        <v>16.66</v>
      </c>
      <c r="D142" s="159">
        <v>9</v>
      </c>
      <c r="E142" s="46"/>
      <c r="F142" s="46"/>
      <c r="G142" s="46">
        <v>7</v>
      </c>
      <c r="H142" s="46"/>
      <c r="I142" s="46"/>
      <c r="J142" s="46">
        <v>7</v>
      </c>
      <c r="K142" s="46"/>
      <c r="L142" s="46"/>
      <c r="M142" s="46">
        <v>7</v>
      </c>
      <c r="N142" s="46"/>
      <c r="O142" s="127"/>
      <c r="P142" s="524">
        <v>30</v>
      </c>
      <c r="Q142" s="47">
        <f t="shared" si="20"/>
        <v>499.8</v>
      </c>
      <c r="R142" s="538">
        <f t="shared" si="21"/>
        <v>7.5</v>
      </c>
      <c r="S142" s="48">
        <v>36</v>
      </c>
      <c r="T142" s="527">
        <f t="shared" si="22"/>
        <v>30</v>
      </c>
      <c r="U142" s="512">
        <f t="shared" si="23"/>
        <v>0.17499999999999999</v>
      </c>
      <c r="V142" s="513">
        <f t="shared" si="24"/>
        <v>6.3</v>
      </c>
      <c r="W142" s="531">
        <f t="shared" si="25"/>
        <v>29.7</v>
      </c>
      <c r="X142" s="514">
        <f t="shared" si="26"/>
        <v>0</v>
      </c>
    </row>
    <row r="143" spans="1:24" ht="11.1" customHeight="1">
      <c r="A143" s="179" t="s">
        <v>136</v>
      </c>
      <c r="B143" s="48" t="s">
        <v>74</v>
      </c>
      <c r="C143" s="128">
        <v>13</v>
      </c>
      <c r="D143" s="159">
        <v>9</v>
      </c>
      <c r="E143" s="46"/>
      <c r="F143" s="46"/>
      <c r="G143" s="46">
        <v>7</v>
      </c>
      <c r="H143" s="46"/>
      <c r="I143" s="46"/>
      <c r="J143" s="46">
        <v>7</v>
      </c>
      <c r="K143" s="46"/>
      <c r="L143" s="46"/>
      <c r="M143" s="46">
        <v>7</v>
      </c>
      <c r="N143" s="46"/>
      <c r="O143" s="127"/>
      <c r="P143" s="524">
        <v>30</v>
      </c>
      <c r="Q143" s="47">
        <f t="shared" si="20"/>
        <v>390</v>
      </c>
      <c r="R143" s="538">
        <f t="shared" si="21"/>
        <v>7.5</v>
      </c>
      <c r="S143" s="48">
        <v>36</v>
      </c>
      <c r="T143" s="527">
        <f t="shared" si="22"/>
        <v>30</v>
      </c>
      <c r="U143" s="512">
        <f t="shared" si="23"/>
        <v>0.17499999999999999</v>
      </c>
      <c r="V143" s="513">
        <f t="shared" si="24"/>
        <v>6.3</v>
      </c>
      <c r="W143" s="531">
        <f t="shared" si="25"/>
        <v>29.7</v>
      </c>
      <c r="X143" s="514">
        <f t="shared" si="26"/>
        <v>0</v>
      </c>
    </row>
    <row r="144" spans="1:24" ht="11.1" customHeight="1">
      <c r="A144" s="179" t="s">
        <v>332</v>
      </c>
      <c r="B144" s="48" t="s">
        <v>141</v>
      </c>
      <c r="C144" s="128">
        <v>13.87</v>
      </c>
      <c r="D144" s="159">
        <v>9</v>
      </c>
      <c r="E144" s="46"/>
      <c r="F144" s="46"/>
      <c r="G144" s="46">
        <v>8</v>
      </c>
      <c r="H144" s="46"/>
      <c r="I144" s="46"/>
      <c r="J144" s="46">
        <v>8</v>
      </c>
      <c r="K144" s="46"/>
      <c r="L144" s="46"/>
      <c r="M144" s="46">
        <v>8</v>
      </c>
      <c r="N144" s="46"/>
      <c r="O144" s="127"/>
      <c r="P144" s="524">
        <v>33</v>
      </c>
      <c r="Q144" s="47">
        <f t="shared" si="20"/>
        <v>457.71</v>
      </c>
      <c r="R144" s="538">
        <f t="shared" si="21"/>
        <v>8.25</v>
      </c>
      <c r="S144" s="48">
        <v>40</v>
      </c>
      <c r="T144" s="527">
        <f t="shared" si="22"/>
        <v>33</v>
      </c>
      <c r="U144" s="512">
        <f t="shared" si="23"/>
        <v>0.17499999999999999</v>
      </c>
      <c r="V144" s="513">
        <f t="shared" si="24"/>
        <v>7</v>
      </c>
      <c r="W144" s="531">
        <f t="shared" si="25"/>
        <v>33</v>
      </c>
      <c r="X144" s="514">
        <f t="shared" si="26"/>
        <v>0</v>
      </c>
    </row>
    <row r="145" spans="1:24" ht="11.1" customHeight="1">
      <c r="A145" s="179" t="s">
        <v>333</v>
      </c>
      <c r="B145" s="48" t="s">
        <v>306</v>
      </c>
      <c r="C145" s="128">
        <v>238</v>
      </c>
      <c r="D145" s="165">
        <v>2</v>
      </c>
      <c r="E145" s="46"/>
      <c r="F145" s="46"/>
      <c r="G145" s="46">
        <v>1</v>
      </c>
      <c r="H145" s="46"/>
      <c r="I145" s="46"/>
      <c r="J145" s="46">
        <v>1</v>
      </c>
      <c r="K145" s="46"/>
      <c r="L145" s="46"/>
      <c r="M145" s="46">
        <v>1</v>
      </c>
      <c r="N145" s="159"/>
      <c r="O145" s="517"/>
      <c r="P145" s="524">
        <v>5</v>
      </c>
      <c r="Q145" s="47">
        <f t="shared" si="20"/>
        <v>1190</v>
      </c>
      <c r="R145" s="538">
        <f t="shared" si="21"/>
        <v>1.25</v>
      </c>
      <c r="S145" s="48">
        <v>6</v>
      </c>
      <c r="T145" s="527">
        <f t="shared" si="22"/>
        <v>5</v>
      </c>
      <c r="U145" s="512">
        <f t="shared" si="23"/>
        <v>0.17499999999999999</v>
      </c>
      <c r="V145" s="513">
        <f t="shared" si="24"/>
        <v>1.0499999999999998</v>
      </c>
      <c r="W145" s="531">
        <f t="shared" si="25"/>
        <v>4.95</v>
      </c>
      <c r="X145" s="514">
        <f t="shared" si="26"/>
        <v>0</v>
      </c>
    </row>
    <row r="146" spans="1:24" ht="11.1" customHeight="1">
      <c r="A146" s="179" t="s">
        <v>334</v>
      </c>
      <c r="B146" s="48" t="s">
        <v>306</v>
      </c>
      <c r="C146" s="128">
        <v>258</v>
      </c>
      <c r="D146" s="159">
        <v>1</v>
      </c>
      <c r="E146" s="159"/>
      <c r="F146" s="159"/>
      <c r="G146" s="159">
        <v>1</v>
      </c>
      <c r="H146" s="159"/>
      <c r="I146" s="159"/>
      <c r="J146" s="159">
        <v>1</v>
      </c>
      <c r="K146" s="159"/>
      <c r="L146" s="159"/>
      <c r="M146" s="159">
        <v>0</v>
      </c>
      <c r="N146" s="159"/>
      <c r="O146" s="517"/>
      <c r="P146" s="524">
        <v>3</v>
      </c>
      <c r="Q146" s="47">
        <f t="shared" si="20"/>
        <v>774</v>
      </c>
      <c r="R146" s="538">
        <f t="shared" si="21"/>
        <v>0.75</v>
      </c>
      <c r="S146" s="48">
        <v>4</v>
      </c>
      <c r="T146" s="527">
        <f t="shared" si="22"/>
        <v>3</v>
      </c>
      <c r="U146" s="512">
        <f t="shared" si="23"/>
        <v>0.17499999999999999</v>
      </c>
      <c r="V146" s="513">
        <f t="shared" si="24"/>
        <v>0.7</v>
      </c>
      <c r="W146" s="531">
        <f t="shared" si="25"/>
        <v>3.3</v>
      </c>
      <c r="X146" s="514">
        <f t="shared" si="26"/>
        <v>0</v>
      </c>
    </row>
    <row r="147" spans="1:24" ht="11.1" customHeight="1">
      <c r="A147" s="179" t="s">
        <v>137</v>
      </c>
      <c r="B147" s="48" t="s">
        <v>74</v>
      </c>
      <c r="C147" s="128">
        <v>3</v>
      </c>
      <c r="D147" s="165">
        <v>2</v>
      </c>
      <c r="E147" s="46"/>
      <c r="F147" s="46"/>
      <c r="G147" s="46">
        <v>2</v>
      </c>
      <c r="H147" s="46"/>
      <c r="I147" s="46"/>
      <c r="J147" s="46">
        <v>1</v>
      </c>
      <c r="K147" s="46"/>
      <c r="L147" s="46"/>
      <c r="M147" s="46">
        <v>0</v>
      </c>
      <c r="N147" s="159"/>
      <c r="O147" s="517"/>
      <c r="P147" s="524">
        <v>5</v>
      </c>
      <c r="Q147" s="47">
        <f t="shared" si="20"/>
        <v>15</v>
      </c>
      <c r="R147" s="538">
        <f t="shared" si="21"/>
        <v>1.25</v>
      </c>
      <c r="S147" s="48">
        <v>6</v>
      </c>
      <c r="T147" s="527">
        <f t="shared" si="22"/>
        <v>5</v>
      </c>
      <c r="U147" s="512">
        <f t="shared" si="23"/>
        <v>0.17499999999999999</v>
      </c>
      <c r="V147" s="513">
        <f t="shared" si="24"/>
        <v>1.0499999999999998</v>
      </c>
      <c r="W147" s="531">
        <f t="shared" si="25"/>
        <v>4.95</v>
      </c>
      <c r="X147" s="514">
        <f t="shared" si="26"/>
        <v>0</v>
      </c>
    </row>
    <row r="148" spans="1:24" ht="11.1" customHeight="1">
      <c r="A148" s="179" t="s">
        <v>138</v>
      </c>
      <c r="B148" s="48" t="s">
        <v>74</v>
      </c>
      <c r="C148" s="128">
        <v>10.55</v>
      </c>
      <c r="D148" s="159">
        <v>2</v>
      </c>
      <c r="E148" s="46"/>
      <c r="F148" s="46"/>
      <c r="G148" s="46">
        <v>2</v>
      </c>
      <c r="H148" s="46"/>
      <c r="I148" s="46"/>
      <c r="J148" s="46">
        <v>2</v>
      </c>
      <c r="K148" s="46"/>
      <c r="L148" s="46"/>
      <c r="M148" s="46">
        <v>1</v>
      </c>
      <c r="N148" s="46"/>
      <c r="O148" s="127"/>
      <c r="P148" s="524">
        <v>7</v>
      </c>
      <c r="Q148" s="47">
        <f t="shared" si="20"/>
        <v>73.850000000000009</v>
      </c>
      <c r="R148" s="538">
        <f t="shared" si="21"/>
        <v>1.75</v>
      </c>
      <c r="S148" s="48">
        <v>8</v>
      </c>
      <c r="T148" s="527">
        <f t="shared" si="22"/>
        <v>7</v>
      </c>
      <c r="U148" s="512">
        <f t="shared" si="23"/>
        <v>0.17499999999999999</v>
      </c>
      <c r="V148" s="513">
        <f t="shared" si="24"/>
        <v>1.4</v>
      </c>
      <c r="W148" s="531">
        <f t="shared" si="25"/>
        <v>6.6</v>
      </c>
      <c r="X148" s="514">
        <f t="shared" si="26"/>
        <v>0</v>
      </c>
    </row>
    <row r="149" spans="1:24" ht="11.1" customHeight="1">
      <c r="A149" s="179" t="s">
        <v>139</v>
      </c>
      <c r="B149" s="48" t="s">
        <v>141</v>
      </c>
      <c r="C149" s="128">
        <v>18</v>
      </c>
      <c r="D149" s="165">
        <v>2</v>
      </c>
      <c r="E149" s="46"/>
      <c r="F149" s="46"/>
      <c r="G149" s="46">
        <v>1</v>
      </c>
      <c r="H149" s="46"/>
      <c r="I149" s="46"/>
      <c r="J149" s="46">
        <v>1</v>
      </c>
      <c r="K149" s="46"/>
      <c r="L149" s="46"/>
      <c r="M149" s="46">
        <v>1</v>
      </c>
      <c r="N149" s="159"/>
      <c r="O149" s="517"/>
      <c r="P149" s="524">
        <v>5</v>
      </c>
      <c r="Q149" s="47">
        <f t="shared" si="20"/>
        <v>90</v>
      </c>
      <c r="R149" s="538">
        <f t="shared" si="21"/>
        <v>1.25</v>
      </c>
      <c r="S149" s="48">
        <v>6</v>
      </c>
      <c r="T149" s="527">
        <f t="shared" si="22"/>
        <v>5</v>
      </c>
      <c r="U149" s="512">
        <f t="shared" si="23"/>
        <v>0.17499999999999999</v>
      </c>
      <c r="V149" s="513">
        <f t="shared" si="24"/>
        <v>1.0499999999999998</v>
      </c>
      <c r="W149" s="531">
        <f t="shared" si="25"/>
        <v>4.95</v>
      </c>
      <c r="X149" s="514">
        <f t="shared" si="26"/>
        <v>0</v>
      </c>
    </row>
    <row r="150" spans="1:24" ht="11.1" customHeight="1">
      <c r="A150" s="179" t="s">
        <v>335</v>
      </c>
      <c r="B150" s="48" t="s">
        <v>339</v>
      </c>
      <c r="C150" s="128">
        <v>18.75</v>
      </c>
      <c r="D150" s="159">
        <v>9</v>
      </c>
      <c r="E150" s="159"/>
      <c r="F150" s="159"/>
      <c r="G150" s="159">
        <v>8</v>
      </c>
      <c r="H150" s="159"/>
      <c r="I150" s="159"/>
      <c r="J150" s="159">
        <v>8</v>
      </c>
      <c r="K150" s="159"/>
      <c r="L150" s="159"/>
      <c r="M150" s="159">
        <v>8</v>
      </c>
      <c r="N150" s="159"/>
      <c r="O150" s="517"/>
      <c r="P150" s="524">
        <v>33</v>
      </c>
      <c r="Q150" s="47">
        <f t="shared" si="20"/>
        <v>618.75</v>
      </c>
      <c r="R150" s="538">
        <f t="shared" si="21"/>
        <v>8.25</v>
      </c>
      <c r="S150" s="48">
        <v>40</v>
      </c>
      <c r="T150" s="527">
        <f t="shared" si="22"/>
        <v>33</v>
      </c>
      <c r="U150" s="512">
        <f t="shared" si="23"/>
        <v>0.17499999999999999</v>
      </c>
      <c r="V150" s="513">
        <f t="shared" si="24"/>
        <v>7</v>
      </c>
      <c r="W150" s="531">
        <f t="shared" si="25"/>
        <v>33</v>
      </c>
      <c r="X150" s="514">
        <f t="shared" si="26"/>
        <v>0</v>
      </c>
    </row>
    <row r="151" spans="1:24" ht="11.1" customHeight="1">
      <c r="A151" s="179" t="s">
        <v>336</v>
      </c>
      <c r="B151" s="48" t="s">
        <v>339</v>
      </c>
      <c r="C151" s="128">
        <v>20.51</v>
      </c>
      <c r="D151" s="159">
        <v>9</v>
      </c>
      <c r="E151" s="159"/>
      <c r="F151" s="159"/>
      <c r="G151" s="159">
        <v>8</v>
      </c>
      <c r="H151" s="159"/>
      <c r="I151" s="159"/>
      <c r="J151" s="159">
        <v>8</v>
      </c>
      <c r="K151" s="159"/>
      <c r="L151" s="159"/>
      <c r="M151" s="159">
        <v>8</v>
      </c>
      <c r="N151" s="46"/>
      <c r="O151" s="127"/>
      <c r="P151" s="524">
        <v>33</v>
      </c>
      <c r="Q151" s="47">
        <f t="shared" si="20"/>
        <v>676.83</v>
      </c>
      <c r="R151" s="538">
        <f t="shared" si="21"/>
        <v>8.25</v>
      </c>
      <c r="S151" s="48">
        <v>40</v>
      </c>
      <c r="T151" s="527">
        <f t="shared" si="22"/>
        <v>33</v>
      </c>
      <c r="U151" s="512">
        <f t="shared" si="23"/>
        <v>0.17499999999999999</v>
      </c>
      <c r="V151" s="513">
        <f t="shared" si="24"/>
        <v>7</v>
      </c>
      <c r="W151" s="531">
        <f t="shared" si="25"/>
        <v>33</v>
      </c>
      <c r="X151" s="514">
        <f t="shared" si="26"/>
        <v>0</v>
      </c>
    </row>
    <row r="152" spans="1:24" ht="11.1" customHeight="1">
      <c r="A152" s="176" t="s">
        <v>140</v>
      </c>
      <c r="B152" s="48" t="s">
        <v>74</v>
      </c>
      <c r="C152" s="128">
        <v>300</v>
      </c>
      <c r="D152" s="165">
        <v>2</v>
      </c>
      <c r="E152" s="46"/>
      <c r="F152" s="46"/>
      <c r="G152" s="46">
        <v>1</v>
      </c>
      <c r="H152" s="46"/>
      <c r="I152" s="46"/>
      <c r="J152" s="46">
        <v>1</v>
      </c>
      <c r="K152" s="46"/>
      <c r="L152" s="46"/>
      <c r="M152" s="46">
        <v>1</v>
      </c>
      <c r="N152" s="159"/>
      <c r="O152" s="517"/>
      <c r="P152" s="524">
        <v>5</v>
      </c>
      <c r="Q152" s="47">
        <f t="shared" si="20"/>
        <v>1500</v>
      </c>
      <c r="R152" s="538">
        <f t="shared" si="21"/>
        <v>1.25</v>
      </c>
      <c r="S152" s="48">
        <v>6</v>
      </c>
      <c r="T152" s="527">
        <f t="shared" si="22"/>
        <v>5</v>
      </c>
      <c r="U152" s="512">
        <f t="shared" si="23"/>
        <v>0.17499999999999999</v>
      </c>
      <c r="V152" s="513">
        <f t="shared" si="24"/>
        <v>1.0499999999999998</v>
      </c>
      <c r="W152" s="531">
        <f t="shared" si="25"/>
        <v>4.95</v>
      </c>
      <c r="X152" s="514">
        <f t="shared" si="26"/>
        <v>0</v>
      </c>
    </row>
    <row r="153" spans="1:24" ht="11.1" customHeight="1">
      <c r="A153" s="176" t="s">
        <v>337</v>
      </c>
      <c r="B153" s="48" t="s">
        <v>74</v>
      </c>
      <c r="C153" s="128">
        <v>10.88</v>
      </c>
      <c r="D153" s="159">
        <v>4</v>
      </c>
      <c r="E153" s="159"/>
      <c r="F153" s="159"/>
      <c r="G153" s="159">
        <v>4</v>
      </c>
      <c r="H153" s="159"/>
      <c r="I153" s="159"/>
      <c r="J153" s="159">
        <v>4</v>
      </c>
      <c r="K153" s="159"/>
      <c r="L153" s="159"/>
      <c r="M153" s="159">
        <v>3</v>
      </c>
      <c r="N153" s="159"/>
      <c r="O153" s="517"/>
      <c r="P153" s="524">
        <v>15</v>
      </c>
      <c r="Q153" s="47">
        <f t="shared" si="20"/>
        <v>163.20000000000002</v>
      </c>
      <c r="R153" s="538">
        <f t="shared" si="21"/>
        <v>3.75</v>
      </c>
      <c r="S153" s="48">
        <v>18</v>
      </c>
      <c r="T153" s="527">
        <f t="shared" si="22"/>
        <v>15</v>
      </c>
      <c r="U153" s="512">
        <f t="shared" si="23"/>
        <v>0.17499999999999999</v>
      </c>
      <c r="V153" s="513">
        <f t="shared" si="24"/>
        <v>3.15</v>
      </c>
      <c r="W153" s="531">
        <f t="shared" si="25"/>
        <v>14.85</v>
      </c>
      <c r="X153" s="514">
        <f t="shared" si="26"/>
        <v>0</v>
      </c>
    </row>
    <row r="154" spans="1:24" ht="11.1" customHeight="1">
      <c r="A154" s="486" t="s">
        <v>338</v>
      </c>
      <c r="B154" s="48" t="s">
        <v>141</v>
      </c>
      <c r="C154" s="128">
        <v>9</v>
      </c>
      <c r="D154" s="323">
        <v>51</v>
      </c>
      <c r="E154" s="46"/>
      <c r="F154" s="46"/>
      <c r="G154" s="46">
        <v>49</v>
      </c>
      <c r="H154" s="46"/>
      <c r="I154" s="46"/>
      <c r="J154" s="46">
        <v>49</v>
      </c>
      <c r="K154" s="46"/>
      <c r="L154" s="46"/>
      <c r="M154" s="46">
        <v>49</v>
      </c>
      <c r="N154" s="46"/>
      <c r="O154" s="517"/>
      <c r="P154" s="524">
        <v>198</v>
      </c>
      <c r="Q154" s="47">
        <f t="shared" si="20"/>
        <v>1782</v>
      </c>
      <c r="R154" s="538">
        <f t="shared" si="21"/>
        <v>49.5</v>
      </c>
      <c r="S154" s="48">
        <v>240</v>
      </c>
      <c r="T154" s="527">
        <f t="shared" si="22"/>
        <v>198</v>
      </c>
      <c r="U154" s="512">
        <f t="shared" si="23"/>
        <v>0.17499999999999999</v>
      </c>
      <c r="V154" s="513">
        <f t="shared" si="24"/>
        <v>42</v>
      </c>
      <c r="W154" s="531">
        <f t="shared" si="25"/>
        <v>198</v>
      </c>
      <c r="X154" s="514">
        <f t="shared" si="26"/>
        <v>0</v>
      </c>
    </row>
    <row r="155" spans="1:24" ht="11.1" customHeight="1">
      <c r="A155" s="51" t="s">
        <v>64</v>
      </c>
      <c r="B155" s="48"/>
      <c r="C155" s="156"/>
      <c r="D155" s="16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127"/>
      <c r="P155" s="524"/>
      <c r="Q155" s="47"/>
      <c r="R155" s="538"/>
      <c r="S155" s="122"/>
      <c r="T155" s="527">
        <f t="shared" si="22"/>
        <v>0</v>
      </c>
      <c r="U155" s="512">
        <f t="shared" si="23"/>
        <v>0.17499999999999999</v>
      </c>
      <c r="V155" s="513">
        <f t="shared" si="24"/>
        <v>0</v>
      </c>
      <c r="W155" s="531">
        <f t="shared" si="25"/>
        <v>0</v>
      </c>
      <c r="X155" s="514">
        <f t="shared" si="26"/>
        <v>0</v>
      </c>
    </row>
    <row r="156" spans="1:24" s="124" customFormat="1" ht="11.1" customHeight="1">
      <c r="A156" s="181" t="s">
        <v>340</v>
      </c>
      <c r="B156" s="48" t="s">
        <v>79</v>
      </c>
      <c r="C156" s="128">
        <v>368.01</v>
      </c>
      <c r="D156" s="165">
        <v>1</v>
      </c>
      <c r="E156" s="69"/>
      <c r="F156" s="69"/>
      <c r="G156" s="69">
        <v>0</v>
      </c>
      <c r="H156" s="69"/>
      <c r="I156" s="69"/>
      <c r="J156" s="69">
        <v>0</v>
      </c>
      <c r="K156" s="69"/>
      <c r="L156" s="69"/>
      <c r="M156" s="69">
        <v>0</v>
      </c>
      <c r="N156" s="69"/>
      <c r="O156" s="44"/>
      <c r="P156" s="524">
        <v>1</v>
      </c>
      <c r="Q156" s="123">
        <f>+C156*P156</f>
        <v>368.01</v>
      </c>
      <c r="R156" s="538">
        <f t="shared" si="21"/>
        <v>0.25</v>
      </c>
      <c r="S156" s="48">
        <v>1</v>
      </c>
      <c r="T156" s="527">
        <f t="shared" si="22"/>
        <v>1</v>
      </c>
      <c r="U156" s="512">
        <f t="shared" si="23"/>
        <v>0.17499999999999999</v>
      </c>
      <c r="V156" s="513">
        <f t="shared" si="24"/>
        <v>0.17499999999999999</v>
      </c>
      <c r="W156" s="531">
        <f t="shared" si="25"/>
        <v>0.82499999999999996</v>
      </c>
      <c r="X156" s="514">
        <f t="shared" si="26"/>
        <v>0</v>
      </c>
    </row>
    <row r="157" spans="1:24" ht="11.1" customHeight="1">
      <c r="A157" s="485" t="s">
        <v>341</v>
      </c>
      <c r="B157" s="142" t="s">
        <v>79</v>
      </c>
      <c r="C157" s="143">
        <v>394.66</v>
      </c>
      <c r="D157" s="167">
        <v>250</v>
      </c>
      <c r="E157" s="144"/>
      <c r="F157" s="144"/>
      <c r="G157" s="144">
        <v>0</v>
      </c>
      <c r="H157" s="144"/>
      <c r="I157" s="144"/>
      <c r="J157" s="144">
        <v>250</v>
      </c>
      <c r="K157" s="144"/>
      <c r="L157" s="144"/>
      <c r="M157" s="144">
        <v>0</v>
      </c>
      <c r="N157" s="144"/>
      <c r="O157" s="146"/>
      <c r="P157" s="542">
        <v>500</v>
      </c>
      <c r="Q157" s="145">
        <f t="shared" ref="Q157:Q158" si="27">+C157*P157</f>
        <v>197330</v>
      </c>
      <c r="R157" s="538">
        <f t="shared" si="21"/>
        <v>125</v>
      </c>
      <c r="S157" s="142">
        <v>500</v>
      </c>
      <c r="T157" s="527">
        <f t="shared" si="22"/>
        <v>500</v>
      </c>
      <c r="U157" s="512">
        <f t="shared" si="23"/>
        <v>0.17499999999999999</v>
      </c>
      <c r="V157" s="513">
        <f t="shared" si="24"/>
        <v>87.5</v>
      </c>
      <c r="W157" s="531">
        <f t="shared" si="25"/>
        <v>412.5</v>
      </c>
      <c r="X157" s="514">
        <f>+P157-T157</f>
        <v>0</v>
      </c>
    </row>
    <row r="158" spans="1:24" ht="11.1" customHeight="1">
      <c r="A158" s="487" t="s">
        <v>142</v>
      </c>
      <c r="B158" s="53" t="s">
        <v>82</v>
      </c>
      <c r="C158" s="130">
        <v>150</v>
      </c>
      <c r="D158" s="170">
        <v>2</v>
      </c>
      <c r="E158" s="170"/>
      <c r="F158" s="170"/>
      <c r="G158" s="170">
        <v>0</v>
      </c>
      <c r="H158" s="170"/>
      <c r="I158" s="170"/>
      <c r="J158" s="170">
        <v>2</v>
      </c>
      <c r="K158" s="170"/>
      <c r="L158" s="170"/>
      <c r="M158" s="170">
        <v>0</v>
      </c>
      <c r="N158" s="170"/>
      <c r="O158" s="325"/>
      <c r="P158" s="524">
        <v>4</v>
      </c>
      <c r="Q158" s="324">
        <f t="shared" si="27"/>
        <v>600</v>
      </c>
      <c r="R158" s="538">
        <f t="shared" si="21"/>
        <v>1</v>
      </c>
      <c r="S158" s="53">
        <v>5</v>
      </c>
      <c r="T158" s="527">
        <f t="shared" si="22"/>
        <v>4</v>
      </c>
      <c r="U158" s="512">
        <f t="shared" si="23"/>
        <v>0.17499999999999999</v>
      </c>
      <c r="V158" s="513">
        <f t="shared" si="24"/>
        <v>0.875</v>
      </c>
      <c r="W158" s="531">
        <f t="shared" si="25"/>
        <v>4.125</v>
      </c>
      <c r="X158" s="514">
        <f t="shared" si="26"/>
        <v>0</v>
      </c>
    </row>
    <row r="159" spans="1:24" ht="11.1" customHeight="1">
      <c r="A159" s="51" t="s">
        <v>65</v>
      </c>
      <c r="B159" s="126"/>
      <c r="C159" s="156"/>
      <c r="D159" s="16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127"/>
      <c r="P159" s="524">
        <v>0</v>
      </c>
      <c r="Q159" s="47"/>
      <c r="R159" s="538"/>
      <c r="S159" s="122"/>
      <c r="T159" s="527">
        <f t="shared" si="22"/>
        <v>0</v>
      </c>
      <c r="U159" s="512">
        <f t="shared" si="23"/>
        <v>0.17499999999999999</v>
      </c>
      <c r="V159" s="513">
        <f t="shared" si="24"/>
        <v>0</v>
      </c>
      <c r="W159" s="531">
        <f t="shared" si="25"/>
        <v>0</v>
      </c>
      <c r="X159" s="514">
        <f t="shared" si="26"/>
        <v>0</v>
      </c>
    </row>
    <row r="160" spans="1:24" ht="11.1" customHeight="1">
      <c r="A160" s="177" t="s">
        <v>146</v>
      </c>
      <c r="B160" s="48" t="s">
        <v>125</v>
      </c>
      <c r="C160" s="128">
        <v>10</v>
      </c>
      <c r="D160" s="168">
        <v>0</v>
      </c>
      <c r="E160" s="168"/>
      <c r="F160" s="168"/>
      <c r="G160" s="168">
        <v>0</v>
      </c>
      <c r="H160" s="168"/>
      <c r="I160" s="168"/>
      <c r="J160" s="168">
        <v>0</v>
      </c>
      <c r="K160" s="168"/>
      <c r="L160" s="168">
        <v>50</v>
      </c>
      <c r="M160" s="168">
        <v>0</v>
      </c>
      <c r="N160" s="168"/>
      <c r="O160" s="518"/>
      <c r="P160" s="524">
        <v>50</v>
      </c>
      <c r="Q160" s="47">
        <f t="shared" ref="Q160" si="28">+C160*P160</f>
        <v>500</v>
      </c>
      <c r="R160" s="538">
        <f t="shared" si="21"/>
        <v>12.5</v>
      </c>
      <c r="S160" s="48">
        <v>60</v>
      </c>
      <c r="T160" s="527">
        <f t="shared" si="22"/>
        <v>50</v>
      </c>
      <c r="U160" s="512">
        <f t="shared" si="23"/>
        <v>0.17499999999999999</v>
      </c>
      <c r="V160" s="513">
        <f t="shared" si="24"/>
        <v>10.5</v>
      </c>
      <c r="W160" s="531">
        <f t="shared" si="25"/>
        <v>49.5</v>
      </c>
      <c r="X160" s="514">
        <f t="shared" si="26"/>
        <v>0</v>
      </c>
    </row>
    <row r="161" spans="1:24" ht="11.1" customHeight="1">
      <c r="A161" s="185" t="s">
        <v>342</v>
      </c>
      <c r="B161" s="142" t="s">
        <v>80</v>
      </c>
      <c r="C161" s="143">
        <v>5</v>
      </c>
      <c r="D161" s="167"/>
      <c r="E161" s="167"/>
      <c r="F161" s="167"/>
      <c r="G161" s="167">
        <v>500</v>
      </c>
      <c r="H161" s="167"/>
      <c r="I161" s="167"/>
      <c r="J161" s="167"/>
      <c r="K161" s="167"/>
      <c r="L161" s="167"/>
      <c r="M161" s="167"/>
      <c r="N161" s="167"/>
      <c r="O161" s="519"/>
      <c r="P161" s="542">
        <v>500</v>
      </c>
      <c r="Q161" s="145">
        <f t="shared" ref="Q161:Q180" si="29">+C161*P161</f>
        <v>2500</v>
      </c>
      <c r="R161" s="538">
        <f t="shared" si="21"/>
        <v>125</v>
      </c>
      <c r="S161" s="142">
        <v>500</v>
      </c>
      <c r="T161" s="527">
        <f t="shared" si="22"/>
        <v>500</v>
      </c>
      <c r="U161" s="512">
        <f t="shared" si="23"/>
        <v>0.17499999999999999</v>
      </c>
      <c r="V161" s="513">
        <f t="shared" si="24"/>
        <v>87.5</v>
      </c>
      <c r="W161" s="531">
        <f t="shared" si="25"/>
        <v>412.5</v>
      </c>
      <c r="X161" s="514">
        <f t="shared" si="26"/>
        <v>0</v>
      </c>
    </row>
    <row r="162" spans="1:24" ht="11.1" customHeight="1">
      <c r="A162" s="181" t="s">
        <v>343</v>
      </c>
      <c r="B162" s="48" t="s">
        <v>308</v>
      </c>
      <c r="C162" s="128">
        <v>5</v>
      </c>
      <c r="D162" s="165">
        <v>62</v>
      </c>
      <c r="E162" s="165"/>
      <c r="F162" s="165"/>
      <c r="G162" s="165">
        <v>62</v>
      </c>
      <c r="H162" s="165"/>
      <c r="I162" s="165"/>
      <c r="J162" s="165">
        <v>62</v>
      </c>
      <c r="K162" s="165"/>
      <c r="L162" s="165"/>
      <c r="M162" s="165">
        <v>62</v>
      </c>
      <c r="N162" s="165"/>
      <c r="O162" s="171"/>
      <c r="P162" s="524">
        <v>248</v>
      </c>
      <c r="Q162" s="47">
        <f t="shared" si="29"/>
        <v>1240</v>
      </c>
      <c r="R162" s="538">
        <f t="shared" si="21"/>
        <v>62</v>
      </c>
      <c r="S162" s="48">
        <v>300</v>
      </c>
      <c r="T162" s="527">
        <f t="shared" si="22"/>
        <v>248</v>
      </c>
      <c r="U162" s="512">
        <f t="shared" si="23"/>
        <v>0.17499999999999999</v>
      </c>
      <c r="V162" s="513">
        <f t="shared" si="24"/>
        <v>52.5</v>
      </c>
      <c r="W162" s="531">
        <f t="shared" si="25"/>
        <v>247.5</v>
      </c>
      <c r="X162" s="514">
        <f t="shared" si="26"/>
        <v>0</v>
      </c>
    </row>
    <row r="163" spans="1:24" ht="11.1" customHeight="1">
      <c r="A163" s="177" t="s">
        <v>344</v>
      </c>
      <c r="B163" s="48" t="s">
        <v>354</v>
      </c>
      <c r="C163" s="128">
        <v>10</v>
      </c>
      <c r="D163" s="165">
        <v>3</v>
      </c>
      <c r="E163" s="165"/>
      <c r="F163" s="165"/>
      <c r="G163" s="165">
        <v>3</v>
      </c>
      <c r="H163" s="165"/>
      <c r="I163" s="165"/>
      <c r="J163" s="165">
        <v>3</v>
      </c>
      <c r="K163" s="165"/>
      <c r="L163" s="165"/>
      <c r="M163" s="165">
        <v>3</v>
      </c>
      <c r="N163" s="165"/>
      <c r="O163" s="171"/>
      <c r="P163" s="524">
        <v>12</v>
      </c>
      <c r="Q163" s="47">
        <f t="shared" si="29"/>
        <v>120</v>
      </c>
      <c r="R163" s="538">
        <f t="shared" si="21"/>
        <v>3</v>
      </c>
      <c r="S163" s="48">
        <v>14</v>
      </c>
      <c r="T163" s="527">
        <f t="shared" si="22"/>
        <v>12</v>
      </c>
      <c r="U163" s="512">
        <f t="shared" si="23"/>
        <v>0.17499999999999999</v>
      </c>
      <c r="V163" s="513">
        <f t="shared" si="24"/>
        <v>2.4499999999999997</v>
      </c>
      <c r="W163" s="531">
        <f t="shared" si="25"/>
        <v>11.55</v>
      </c>
      <c r="X163" s="514">
        <f t="shared" si="26"/>
        <v>0</v>
      </c>
    </row>
    <row r="164" spans="1:24" ht="11.1" customHeight="1">
      <c r="A164" s="185" t="s">
        <v>345</v>
      </c>
      <c r="B164" s="142" t="s">
        <v>126</v>
      </c>
      <c r="C164" s="143">
        <v>20</v>
      </c>
      <c r="D164" s="326"/>
      <c r="E164" s="144"/>
      <c r="F164" s="144"/>
      <c r="G164" s="144">
        <v>2</v>
      </c>
      <c r="H164" s="144"/>
      <c r="I164" s="144"/>
      <c r="J164" s="144"/>
      <c r="K164" s="144"/>
      <c r="L164" s="144"/>
      <c r="M164" s="144"/>
      <c r="N164" s="144"/>
      <c r="O164" s="146"/>
      <c r="P164" s="542">
        <v>2</v>
      </c>
      <c r="Q164" s="145">
        <f t="shared" si="29"/>
        <v>40</v>
      </c>
      <c r="R164" s="538">
        <f t="shared" si="21"/>
        <v>0.5</v>
      </c>
      <c r="S164" s="142">
        <v>2</v>
      </c>
      <c r="T164" s="527">
        <f t="shared" si="22"/>
        <v>2</v>
      </c>
      <c r="U164" s="512">
        <f t="shared" si="23"/>
        <v>0.17499999999999999</v>
      </c>
      <c r="V164" s="513">
        <f t="shared" si="24"/>
        <v>0.35</v>
      </c>
      <c r="W164" s="531">
        <f t="shared" si="25"/>
        <v>1.65</v>
      </c>
      <c r="X164" s="514">
        <f t="shared" si="26"/>
        <v>0</v>
      </c>
    </row>
    <row r="165" spans="1:24" ht="11.1" customHeight="1">
      <c r="A165" s="177" t="s">
        <v>143</v>
      </c>
      <c r="B165" s="48" t="s">
        <v>153</v>
      </c>
      <c r="C165" s="128">
        <v>80</v>
      </c>
      <c r="D165" s="165">
        <v>6</v>
      </c>
      <c r="E165" s="165"/>
      <c r="F165" s="165"/>
      <c r="G165" s="165">
        <v>6</v>
      </c>
      <c r="H165" s="165"/>
      <c r="I165" s="165"/>
      <c r="J165" s="165">
        <v>4</v>
      </c>
      <c r="K165" s="165"/>
      <c r="L165" s="165"/>
      <c r="M165" s="165">
        <v>4</v>
      </c>
      <c r="N165" s="165"/>
      <c r="O165" s="171"/>
      <c r="P165" s="524">
        <v>20</v>
      </c>
      <c r="Q165" s="47">
        <f t="shared" si="29"/>
        <v>1600</v>
      </c>
      <c r="R165" s="538">
        <f t="shared" si="21"/>
        <v>5</v>
      </c>
      <c r="S165" s="48">
        <v>24</v>
      </c>
      <c r="T165" s="527">
        <f t="shared" si="22"/>
        <v>20</v>
      </c>
      <c r="U165" s="512">
        <f t="shared" si="23"/>
        <v>0.17499999999999999</v>
      </c>
      <c r="V165" s="513">
        <f t="shared" si="24"/>
        <v>4.1999999999999993</v>
      </c>
      <c r="W165" s="531">
        <f t="shared" si="25"/>
        <v>19.8</v>
      </c>
      <c r="X165" s="514">
        <f t="shared" si="26"/>
        <v>0</v>
      </c>
    </row>
    <row r="166" spans="1:24" ht="11.1" customHeight="1">
      <c r="A166" s="185" t="s">
        <v>346</v>
      </c>
      <c r="B166" s="142" t="s">
        <v>126</v>
      </c>
      <c r="C166" s="143">
        <v>60</v>
      </c>
      <c r="D166" s="172"/>
      <c r="E166" s="172"/>
      <c r="F166" s="172"/>
      <c r="G166" s="172">
        <v>5</v>
      </c>
      <c r="H166" s="172"/>
      <c r="I166" s="172"/>
      <c r="J166" s="172"/>
      <c r="K166" s="172"/>
      <c r="L166" s="172"/>
      <c r="M166" s="172"/>
      <c r="N166" s="172"/>
      <c r="O166" s="520"/>
      <c r="P166" s="542">
        <v>5</v>
      </c>
      <c r="Q166" s="145">
        <f t="shared" si="29"/>
        <v>300</v>
      </c>
      <c r="R166" s="538">
        <f t="shared" si="21"/>
        <v>1.25</v>
      </c>
      <c r="S166" s="142">
        <v>5</v>
      </c>
      <c r="T166" s="527">
        <f>SUM(D166:O166)</f>
        <v>5</v>
      </c>
      <c r="U166" s="512">
        <f t="shared" si="23"/>
        <v>0.17499999999999999</v>
      </c>
      <c r="V166" s="513">
        <f t="shared" si="24"/>
        <v>0.875</v>
      </c>
      <c r="W166" s="531">
        <f t="shared" si="25"/>
        <v>4.125</v>
      </c>
      <c r="X166" s="514">
        <f>+P166-T166</f>
        <v>0</v>
      </c>
    </row>
    <row r="167" spans="1:24" ht="11.1" customHeight="1">
      <c r="A167" s="179" t="s">
        <v>347</v>
      </c>
      <c r="B167" s="49" t="s">
        <v>73</v>
      </c>
      <c r="C167" s="128">
        <v>40</v>
      </c>
      <c r="D167" s="165">
        <v>2</v>
      </c>
      <c r="E167" s="165"/>
      <c r="F167" s="165"/>
      <c r="G167" s="165">
        <v>0</v>
      </c>
      <c r="H167" s="165"/>
      <c r="I167" s="165"/>
      <c r="J167" s="165">
        <v>2</v>
      </c>
      <c r="K167" s="165"/>
      <c r="L167" s="165">
        <v>15</v>
      </c>
      <c r="M167" s="165">
        <v>2</v>
      </c>
      <c r="N167" s="165"/>
      <c r="O167" s="171"/>
      <c r="P167" s="524">
        <v>21</v>
      </c>
      <c r="Q167" s="47">
        <f t="shared" si="29"/>
        <v>840</v>
      </c>
      <c r="R167" s="538">
        <f t="shared" si="21"/>
        <v>5.25</v>
      </c>
      <c r="S167" s="48">
        <v>26</v>
      </c>
      <c r="T167" s="527">
        <f t="shared" si="22"/>
        <v>21</v>
      </c>
      <c r="U167" s="512">
        <f t="shared" si="23"/>
        <v>0.17499999999999999</v>
      </c>
      <c r="V167" s="513">
        <f t="shared" si="24"/>
        <v>4.55</v>
      </c>
      <c r="W167" s="531">
        <f t="shared" si="25"/>
        <v>21.45</v>
      </c>
      <c r="X167" s="514">
        <f t="shared" si="26"/>
        <v>0</v>
      </c>
    </row>
    <row r="168" spans="1:24" ht="11.1" customHeight="1">
      <c r="A168" s="181" t="s">
        <v>348</v>
      </c>
      <c r="B168" s="48" t="s">
        <v>355</v>
      </c>
      <c r="C168" s="378">
        <v>500</v>
      </c>
      <c r="D168" s="165">
        <v>5</v>
      </c>
      <c r="E168" s="165"/>
      <c r="F168" s="165"/>
      <c r="G168" s="165">
        <v>5</v>
      </c>
      <c r="H168" s="165"/>
      <c r="I168" s="165"/>
      <c r="J168" s="165">
        <v>5</v>
      </c>
      <c r="K168" s="165"/>
      <c r="L168" s="165"/>
      <c r="M168" s="165">
        <v>5</v>
      </c>
      <c r="N168" s="165"/>
      <c r="O168" s="171"/>
      <c r="P168" s="524">
        <v>20</v>
      </c>
      <c r="Q168" s="47">
        <f t="shared" si="29"/>
        <v>10000</v>
      </c>
      <c r="R168" s="538">
        <f t="shared" si="21"/>
        <v>5</v>
      </c>
      <c r="S168" s="48">
        <v>24</v>
      </c>
      <c r="T168" s="527">
        <f t="shared" si="22"/>
        <v>20</v>
      </c>
      <c r="U168" s="512">
        <f t="shared" si="23"/>
        <v>0.17499999999999999</v>
      </c>
      <c r="V168" s="513">
        <f t="shared" si="24"/>
        <v>4.1999999999999993</v>
      </c>
      <c r="W168" s="531">
        <f t="shared" si="25"/>
        <v>19.8</v>
      </c>
      <c r="X168" s="514">
        <f t="shared" si="26"/>
        <v>0</v>
      </c>
    </row>
    <row r="169" spans="1:24" ht="11.1" customHeight="1">
      <c r="A169" s="177" t="s">
        <v>145</v>
      </c>
      <c r="B169" s="48" t="s">
        <v>125</v>
      </c>
      <c r="C169" s="128">
        <v>40</v>
      </c>
      <c r="D169" s="165">
        <v>2</v>
      </c>
      <c r="E169" s="46"/>
      <c r="F169" s="46"/>
      <c r="G169" s="46">
        <v>2</v>
      </c>
      <c r="H169" s="46"/>
      <c r="I169" s="46"/>
      <c r="J169" s="46">
        <v>1</v>
      </c>
      <c r="K169" s="46"/>
      <c r="L169" s="46"/>
      <c r="M169" s="46">
        <v>1</v>
      </c>
      <c r="N169" s="46"/>
      <c r="O169" s="127"/>
      <c r="P169" s="524">
        <v>6</v>
      </c>
      <c r="Q169" s="47">
        <f t="shared" si="29"/>
        <v>240</v>
      </c>
      <c r="R169" s="538">
        <f t="shared" si="21"/>
        <v>1.5</v>
      </c>
      <c r="S169" s="48">
        <v>7</v>
      </c>
      <c r="T169" s="527">
        <f t="shared" si="22"/>
        <v>6</v>
      </c>
      <c r="U169" s="512">
        <f t="shared" si="23"/>
        <v>0.17499999999999999</v>
      </c>
      <c r="V169" s="513">
        <f t="shared" si="24"/>
        <v>1.2249999999999999</v>
      </c>
      <c r="W169" s="531">
        <f t="shared" si="25"/>
        <v>5.7750000000000004</v>
      </c>
      <c r="X169" s="514">
        <f t="shared" si="26"/>
        <v>0</v>
      </c>
    </row>
    <row r="170" spans="1:24" ht="11.1" customHeight="1">
      <c r="A170" s="185" t="s">
        <v>349</v>
      </c>
      <c r="B170" s="197" t="s">
        <v>78</v>
      </c>
      <c r="C170" s="379">
        <v>40</v>
      </c>
      <c r="D170" s="327">
        <v>0</v>
      </c>
      <c r="E170" s="328"/>
      <c r="F170" s="328"/>
      <c r="G170" s="328">
        <v>5</v>
      </c>
      <c r="H170" s="328"/>
      <c r="I170" s="328"/>
      <c r="J170" s="328">
        <v>0</v>
      </c>
      <c r="K170" s="328"/>
      <c r="L170" s="328"/>
      <c r="M170" s="328">
        <v>0</v>
      </c>
      <c r="N170" s="328"/>
      <c r="O170" s="521"/>
      <c r="P170" s="542">
        <v>5</v>
      </c>
      <c r="Q170" s="329">
        <f t="shared" si="29"/>
        <v>200</v>
      </c>
      <c r="R170" s="538">
        <f t="shared" si="21"/>
        <v>1.25</v>
      </c>
      <c r="S170" s="197">
        <v>5</v>
      </c>
      <c r="T170" s="527">
        <f t="shared" si="22"/>
        <v>5</v>
      </c>
      <c r="U170" s="512">
        <f t="shared" si="23"/>
        <v>0.17499999999999999</v>
      </c>
      <c r="V170" s="513">
        <f t="shared" si="24"/>
        <v>0.875</v>
      </c>
      <c r="W170" s="531">
        <f t="shared" si="25"/>
        <v>4.125</v>
      </c>
      <c r="X170" s="514">
        <f t="shared" si="26"/>
        <v>0</v>
      </c>
    </row>
    <row r="171" spans="1:24" ht="11.1" customHeight="1">
      <c r="A171" s="487" t="s">
        <v>151</v>
      </c>
      <c r="B171" s="53" t="s">
        <v>153</v>
      </c>
      <c r="C171" s="130">
        <v>100</v>
      </c>
      <c r="D171" s="165">
        <v>0</v>
      </c>
      <c r="E171" s="165"/>
      <c r="F171" s="165"/>
      <c r="G171" s="165">
        <v>0</v>
      </c>
      <c r="H171" s="165"/>
      <c r="I171" s="165"/>
      <c r="J171" s="165">
        <v>0</v>
      </c>
      <c r="K171" s="165"/>
      <c r="L171" s="48">
        <v>12</v>
      </c>
      <c r="M171" s="48">
        <v>0</v>
      </c>
      <c r="N171" s="48"/>
      <c r="O171" s="131"/>
      <c r="P171" s="524">
        <v>12</v>
      </c>
      <c r="Q171" s="47">
        <f t="shared" si="29"/>
        <v>1200</v>
      </c>
      <c r="R171" s="538">
        <f t="shared" si="21"/>
        <v>3</v>
      </c>
      <c r="S171" s="53">
        <v>15</v>
      </c>
      <c r="T171" s="527">
        <f t="shared" si="22"/>
        <v>12</v>
      </c>
      <c r="U171" s="512">
        <f t="shared" si="23"/>
        <v>0.17499999999999999</v>
      </c>
      <c r="V171" s="513">
        <f t="shared" si="24"/>
        <v>2.625</v>
      </c>
      <c r="W171" s="531">
        <f>+S171-V171</f>
        <v>12.375</v>
      </c>
      <c r="X171" s="514">
        <f t="shared" si="26"/>
        <v>0</v>
      </c>
    </row>
    <row r="172" spans="1:24" ht="11.1" customHeight="1">
      <c r="A172" s="185" t="s">
        <v>350</v>
      </c>
      <c r="B172" s="142" t="s">
        <v>126</v>
      </c>
      <c r="C172" s="143">
        <v>30</v>
      </c>
      <c r="D172" s="167"/>
      <c r="E172" s="167"/>
      <c r="F172" s="167"/>
      <c r="G172" s="167">
        <v>12</v>
      </c>
      <c r="H172" s="167"/>
      <c r="I172" s="167"/>
      <c r="J172" s="167"/>
      <c r="K172" s="167"/>
      <c r="L172" s="167"/>
      <c r="M172" s="167"/>
      <c r="N172" s="167"/>
      <c r="O172" s="519"/>
      <c r="P172" s="542">
        <v>12</v>
      </c>
      <c r="Q172" s="145">
        <f t="shared" si="29"/>
        <v>360</v>
      </c>
      <c r="R172" s="538">
        <f t="shared" si="21"/>
        <v>3</v>
      </c>
      <c r="S172" s="142">
        <v>12</v>
      </c>
      <c r="T172" s="527">
        <f t="shared" si="22"/>
        <v>12</v>
      </c>
      <c r="U172" s="512">
        <f t="shared" si="23"/>
        <v>0.17499999999999999</v>
      </c>
      <c r="V172" s="513">
        <f t="shared" si="24"/>
        <v>2.0999999999999996</v>
      </c>
      <c r="W172" s="531">
        <f t="shared" si="25"/>
        <v>9.9</v>
      </c>
      <c r="X172" s="514">
        <f>+P172-T172</f>
        <v>0</v>
      </c>
    </row>
    <row r="173" spans="1:24" ht="11.1" customHeight="1">
      <c r="A173" s="179" t="s">
        <v>149</v>
      </c>
      <c r="B173" s="49" t="s">
        <v>74</v>
      </c>
      <c r="C173" s="128">
        <v>12</v>
      </c>
      <c r="D173" s="170">
        <v>198</v>
      </c>
      <c r="E173" s="46"/>
      <c r="F173" s="46"/>
      <c r="G173" s="170">
        <v>198</v>
      </c>
      <c r="H173" s="46"/>
      <c r="I173" s="46"/>
      <c r="J173" s="170">
        <v>198</v>
      </c>
      <c r="K173" s="46"/>
      <c r="L173" s="46"/>
      <c r="M173" s="170">
        <v>198</v>
      </c>
      <c r="N173" s="46"/>
      <c r="O173" s="127"/>
      <c r="P173" s="524">
        <v>792</v>
      </c>
      <c r="Q173" s="47">
        <f t="shared" si="29"/>
        <v>9504</v>
      </c>
      <c r="R173" s="538">
        <f t="shared" si="21"/>
        <v>198</v>
      </c>
      <c r="S173" s="48">
        <v>960</v>
      </c>
      <c r="T173" s="527">
        <f>SUM(D173:O173)</f>
        <v>792</v>
      </c>
      <c r="U173" s="512">
        <f t="shared" si="23"/>
        <v>0.17499999999999999</v>
      </c>
      <c r="V173" s="513">
        <f t="shared" si="24"/>
        <v>168</v>
      </c>
      <c r="W173" s="531">
        <f t="shared" si="25"/>
        <v>792</v>
      </c>
      <c r="X173" s="514">
        <f t="shared" si="26"/>
        <v>0</v>
      </c>
    </row>
    <row r="174" spans="1:24" ht="11.1" customHeight="1">
      <c r="A174" s="177" t="s">
        <v>147</v>
      </c>
      <c r="B174" s="48" t="s">
        <v>125</v>
      </c>
      <c r="C174" s="128">
        <v>25</v>
      </c>
      <c r="D174" s="165">
        <v>5</v>
      </c>
      <c r="E174" s="46"/>
      <c r="F174" s="46"/>
      <c r="G174" s="165">
        <v>5</v>
      </c>
      <c r="H174" s="46"/>
      <c r="I174" s="46"/>
      <c r="J174" s="165">
        <v>5</v>
      </c>
      <c r="K174" s="46"/>
      <c r="L174" s="46">
        <v>112</v>
      </c>
      <c r="M174" s="165">
        <v>5</v>
      </c>
      <c r="N174" s="46"/>
      <c r="O174" s="127"/>
      <c r="P174" s="524">
        <v>132</v>
      </c>
      <c r="Q174" s="47">
        <f t="shared" si="29"/>
        <v>3300</v>
      </c>
      <c r="R174" s="538">
        <f t="shared" si="21"/>
        <v>33</v>
      </c>
      <c r="S174" s="48">
        <v>160</v>
      </c>
      <c r="T174" s="527">
        <f t="shared" si="22"/>
        <v>132</v>
      </c>
      <c r="U174" s="512">
        <f t="shared" si="23"/>
        <v>0.17499999999999999</v>
      </c>
      <c r="V174" s="513">
        <f t="shared" si="24"/>
        <v>28</v>
      </c>
      <c r="W174" s="531">
        <f t="shared" si="25"/>
        <v>132</v>
      </c>
      <c r="X174" s="514">
        <f t="shared" si="26"/>
        <v>0</v>
      </c>
    </row>
    <row r="175" spans="1:24" ht="11.1" customHeight="1">
      <c r="A175" s="185" t="s">
        <v>351</v>
      </c>
      <c r="B175" s="142" t="s">
        <v>80</v>
      </c>
      <c r="C175" s="143">
        <v>25</v>
      </c>
      <c r="D175" s="167"/>
      <c r="E175" s="144"/>
      <c r="F175" s="144"/>
      <c r="G175" s="144">
        <v>20</v>
      </c>
      <c r="H175" s="144"/>
      <c r="I175" s="144"/>
      <c r="J175" s="144"/>
      <c r="K175" s="144"/>
      <c r="L175" s="144"/>
      <c r="M175" s="144"/>
      <c r="N175" s="144"/>
      <c r="O175" s="146"/>
      <c r="P175" s="542">
        <v>20</v>
      </c>
      <c r="Q175" s="145">
        <f t="shared" si="29"/>
        <v>500</v>
      </c>
      <c r="R175" s="538">
        <f t="shared" si="21"/>
        <v>5</v>
      </c>
      <c r="S175" s="142">
        <v>20</v>
      </c>
      <c r="T175" s="527">
        <f t="shared" si="22"/>
        <v>20</v>
      </c>
      <c r="U175" s="512">
        <f t="shared" si="23"/>
        <v>0.17499999999999999</v>
      </c>
      <c r="V175" s="513">
        <f t="shared" si="24"/>
        <v>3.5</v>
      </c>
      <c r="W175" s="531">
        <f t="shared" si="25"/>
        <v>16.5</v>
      </c>
      <c r="X175" s="514">
        <f t="shared" si="26"/>
        <v>0</v>
      </c>
    </row>
    <row r="176" spans="1:24" ht="11.1" customHeight="1">
      <c r="A176" s="487" t="s">
        <v>150</v>
      </c>
      <c r="B176" s="53" t="s">
        <v>81</v>
      </c>
      <c r="C176" s="130">
        <v>2500</v>
      </c>
      <c r="D176" s="165"/>
      <c r="E176" s="165"/>
      <c r="F176" s="165"/>
      <c r="G176" s="165"/>
      <c r="H176" s="165"/>
      <c r="I176" s="165"/>
      <c r="J176" s="165"/>
      <c r="K176" s="165"/>
      <c r="L176" s="165">
        <v>1</v>
      </c>
      <c r="M176" s="165"/>
      <c r="N176" s="165"/>
      <c r="O176" s="171"/>
      <c r="P176" s="524">
        <v>1</v>
      </c>
      <c r="Q176" s="47">
        <f t="shared" si="29"/>
        <v>2500</v>
      </c>
      <c r="R176" s="538">
        <f t="shared" si="21"/>
        <v>0.25</v>
      </c>
      <c r="S176" s="53">
        <v>1</v>
      </c>
      <c r="T176" s="527">
        <f t="shared" si="22"/>
        <v>1</v>
      </c>
      <c r="U176" s="512">
        <f t="shared" si="23"/>
        <v>0.17499999999999999</v>
      </c>
      <c r="V176" s="513">
        <f t="shared" si="24"/>
        <v>0.17499999999999999</v>
      </c>
      <c r="W176" s="531">
        <f t="shared" si="25"/>
        <v>0.82499999999999996</v>
      </c>
      <c r="X176" s="514">
        <f t="shared" si="26"/>
        <v>0</v>
      </c>
    </row>
    <row r="177" spans="1:24" ht="11.1" customHeight="1">
      <c r="A177" s="185" t="s">
        <v>148</v>
      </c>
      <c r="B177" s="142" t="s">
        <v>126</v>
      </c>
      <c r="C177" s="143">
        <v>30</v>
      </c>
      <c r="D177" s="167"/>
      <c r="E177" s="167"/>
      <c r="F177" s="167"/>
      <c r="G177" s="167">
        <v>2</v>
      </c>
      <c r="H177" s="167"/>
      <c r="I177" s="167"/>
      <c r="J177" s="167"/>
      <c r="K177" s="167"/>
      <c r="L177" s="167"/>
      <c r="M177" s="167"/>
      <c r="N177" s="167"/>
      <c r="O177" s="519"/>
      <c r="P177" s="542">
        <v>2</v>
      </c>
      <c r="Q177" s="145">
        <f t="shared" si="29"/>
        <v>60</v>
      </c>
      <c r="R177" s="538">
        <f t="shared" si="21"/>
        <v>0.5</v>
      </c>
      <c r="S177" s="142">
        <v>2</v>
      </c>
      <c r="T177" s="527">
        <f t="shared" si="22"/>
        <v>2</v>
      </c>
      <c r="U177" s="512">
        <f t="shared" si="23"/>
        <v>0.17499999999999999</v>
      </c>
      <c r="V177" s="513">
        <f t="shared" si="24"/>
        <v>0.35</v>
      </c>
      <c r="W177" s="531">
        <f t="shared" si="25"/>
        <v>1.65</v>
      </c>
      <c r="X177" s="514">
        <f t="shared" si="26"/>
        <v>0</v>
      </c>
    </row>
    <row r="178" spans="1:24" ht="11.1" customHeight="1">
      <c r="A178" s="179" t="s">
        <v>352</v>
      </c>
      <c r="B178" s="49" t="s">
        <v>74</v>
      </c>
      <c r="C178" s="128">
        <v>0.3</v>
      </c>
      <c r="D178" s="165">
        <v>30</v>
      </c>
      <c r="E178" s="165"/>
      <c r="F178" s="165"/>
      <c r="G178" s="165"/>
      <c r="H178" s="165"/>
      <c r="I178" s="165"/>
      <c r="J178" s="165">
        <v>15</v>
      </c>
      <c r="K178" s="165"/>
      <c r="L178" s="165">
        <v>40</v>
      </c>
      <c r="M178" s="165">
        <v>14</v>
      </c>
      <c r="N178" s="165"/>
      <c r="O178" s="171"/>
      <c r="P178" s="524">
        <v>99</v>
      </c>
      <c r="Q178" s="47">
        <f t="shared" si="29"/>
        <v>29.7</v>
      </c>
      <c r="R178" s="538">
        <f t="shared" si="21"/>
        <v>24.75</v>
      </c>
      <c r="S178" s="48">
        <v>120</v>
      </c>
      <c r="T178" s="527">
        <f t="shared" si="22"/>
        <v>99</v>
      </c>
      <c r="U178" s="512">
        <f t="shared" si="23"/>
        <v>0.17499999999999999</v>
      </c>
      <c r="V178" s="513">
        <f t="shared" si="24"/>
        <v>21</v>
      </c>
      <c r="W178" s="531">
        <f t="shared" si="25"/>
        <v>99</v>
      </c>
      <c r="X178" s="514">
        <f t="shared" si="26"/>
        <v>0</v>
      </c>
    </row>
    <row r="179" spans="1:24" ht="11.1" customHeight="1">
      <c r="A179" s="177" t="s">
        <v>144</v>
      </c>
      <c r="B179" s="48" t="s">
        <v>76</v>
      </c>
      <c r="C179" s="128">
        <v>20</v>
      </c>
      <c r="D179" s="165"/>
      <c r="E179" s="165"/>
      <c r="F179" s="165"/>
      <c r="G179" s="165"/>
      <c r="H179" s="165"/>
      <c r="I179" s="165"/>
      <c r="J179" s="165"/>
      <c r="K179" s="165"/>
      <c r="L179" s="165">
        <v>10</v>
      </c>
      <c r="M179" s="165"/>
      <c r="N179" s="165"/>
      <c r="O179" s="171"/>
      <c r="P179" s="524">
        <v>10</v>
      </c>
      <c r="Q179" s="47">
        <f t="shared" si="29"/>
        <v>200</v>
      </c>
      <c r="R179" s="538">
        <f t="shared" si="21"/>
        <v>2.5</v>
      </c>
      <c r="S179" s="48">
        <v>12</v>
      </c>
      <c r="T179" s="527">
        <f t="shared" si="22"/>
        <v>10</v>
      </c>
      <c r="U179" s="512">
        <f t="shared" si="23"/>
        <v>0.17499999999999999</v>
      </c>
      <c r="V179" s="513">
        <f t="shared" si="24"/>
        <v>2.0999999999999996</v>
      </c>
      <c r="W179" s="531">
        <f t="shared" si="25"/>
        <v>9.9</v>
      </c>
      <c r="X179" s="514">
        <f t="shared" si="26"/>
        <v>0</v>
      </c>
    </row>
    <row r="180" spans="1:24" ht="11.1" customHeight="1">
      <c r="A180" s="185" t="s">
        <v>353</v>
      </c>
      <c r="B180" s="142" t="s">
        <v>126</v>
      </c>
      <c r="C180" s="143">
        <v>10</v>
      </c>
      <c r="D180" s="167"/>
      <c r="E180" s="167"/>
      <c r="F180" s="167"/>
      <c r="G180" s="167">
        <v>30</v>
      </c>
      <c r="H180" s="167"/>
      <c r="I180" s="167"/>
      <c r="J180" s="167"/>
      <c r="K180" s="167"/>
      <c r="L180" s="167"/>
      <c r="M180" s="167"/>
      <c r="N180" s="167"/>
      <c r="O180" s="519"/>
      <c r="P180" s="542">
        <v>30</v>
      </c>
      <c r="Q180" s="145">
        <f t="shared" si="29"/>
        <v>300</v>
      </c>
      <c r="R180" s="538">
        <f t="shared" si="21"/>
        <v>7.5</v>
      </c>
      <c r="S180" s="142">
        <v>30</v>
      </c>
      <c r="T180" s="527">
        <f t="shared" si="22"/>
        <v>30</v>
      </c>
      <c r="U180" s="512">
        <f t="shared" si="23"/>
        <v>0.17499999999999999</v>
      </c>
      <c r="V180" s="513">
        <f t="shared" si="24"/>
        <v>5.25</v>
      </c>
      <c r="W180" s="531">
        <f t="shared" si="25"/>
        <v>24.75</v>
      </c>
      <c r="X180" s="514">
        <f t="shared" si="26"/>
        <v>0</v>
      </c>
    </row>
    <row r="181" spans="1:24" ht="11.1" customHeight="1">
      <c r="A181" s="51" t="s">
        <v>66</v>
      </c>
      <c r="B181" s="126"/>
      <c r="C181" s="156"/>
      <c r="D181" s="16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127"/>
      <c r="P181" s="524"/>
      <c r="Q181" s="47"/>
      <c r="R181" s="538"/>
      <c r="S181" s="122"/>
      <c r="T181" s="527">
        <f t="shared" si="22"/>
        <v>0</v>
      </c>
      <c r="U181" s="512">
        <f t="shared" si="23"/>
        <v>0.17499999999999999</v>
      </c>
      <c r="V181" s="513">
        <f t="shared" si="24"/>
        <v>0</v>
      </c>
      <c r="W181" s="531">
        <f t="shared" si="25"/>
        <v>0</v>
      </c>
      <c r="X181" s="514">
        <f t="shared" si="26"/>
        <v>0</v>
      </c>
    </row>
    <row r="182" spans="1:24" ht="11.1" customHeight="1">
      <c r="A182" s="181" t="s">
        <v>356</v>
      </c>
      <c r="B182" s="49" t="s">
        <v>74</v>
      </c>
      <c r="C182" s="128">
        <v>130</v>
      </c>
      <c r="D182" s="170"/>
      <c r="E182" s="46">
        <v>4</v>
      </c>
      <c r="F182" s="46"/>
      <c r="G182" s="46"/>
      <c r="H182" s="46"/>
      <c r="I182" s="46"/>
      <c r="J182" s="46">
        <v>3</v>
      </c>
      <c r="K182" s="46"/>
      <c r="L182" s="46"/>
      <c r="M182" s="46"/>
      <c r="N182" s="46"/>
      <c r="O182" s="127"/>
      <c r="P182" s="524">
        <v>7</v>
      </c>
      <c r="Q182" s="47">
        <f t="shared" ref="Q182:Q197" si="30">+C182*P182</f>
        <v>910</v>
      </c>
      <c r="R182" s="538">
        <f t="shared" si="21"/>
        <v>1.75</v>
      </c>
      <c r="S182" s="48">
        <v>8</v>
      </c>
      <c r="T182" s="527">
        <f t="shared" si="22"/>
        <v>7</v>
      </c>
      <c r="U182" s="512">
        <f t="shared" si="23"/>
        <v>0.17499999999999999</v>
      </c>
      <c r="V182" s="513">
        <f t="shared" si="24"/>
        <v>1.4</v>
      </c>
      <c r="W182" s="531">
        <f t="shared" si="25"/>
        <v>6.6</v>
      </c>
      <c r="X182" s="514">
        <f t="shared" si="26"/>
        <v>0</v>
      </c>
    </row>
    <row r="183" spans="1:24" ht="11.1" customHeight="1">
      <c r="A183" s="181" t="s">
        <v>162</v>
      </c>
      <c r="B183" s="49" t="s">
        <v>74</v>
      </c>
      <c r="C183" s="128">
        <v>60</v>
      </c>
      <c r="D183" s="159"/>
      <c r="E183" s="159">
        <v>5</v>
      </c>
      <c r="F183" s="159"/>
      <c r="G183" s="159"/>
      <c r="H183" s="159"/>
      <c r="I183" s="159"/>
      <c r="J183" s="159">
        <v>3</v>
      </c>
      <c r="K183" s="159"/>
      <c r="L183" s="159"/>
      <c r="M183" s="159"/>
      <c r="N183" s="159"/>
      <c r="O183" s="517"/>
      <c r="P183" s="524">
        <v>8</v>
      </c>
      <c r="Q183" s="47">
        <f t="shared" si="30"/>
        <v>480</v>
      </c>
      <c r="R183" s="538">
        <f t="shared" si="21"/>
        <v>2</v>
      </c>
      <c r="S183" s="48">
        <v>10</v>
      </c>
      <c r="T183" s="527">
        <f t="shared" si="22"/>
        <v>8</v>
      </c>
      <c r="U183" s="512">
        <f t="shared" si="23"/>
        <v>0.17499999999999999</v>
      </c>
      <c r="V183" s="513">
        <f t="shared" si="24"/>
        <v>1.75</v>
      </c>
      <c r="W183" s="531">
        <f t="shared" si="25"/>
        <v>8.25</v>
      </c>
      <c r="X183" s="514">
        <f t="shared" si="26"/>
        <v>0</v>
      </c>
    </row>
    <row r="184" spans="1:24" ht="11.1" customHeight="1">
      <c r="A184" s="181" t="s">
        <v>163</v>
      </c>
      <c r="B184" s="49" t="s">
        <v>74</v>
      </c>
      <c r="C184" s="128">
        <v>15</v>
      </c>
      <c r="D184" s="159"/>
      <c r="E184" s="159">
        <v>2</v>
      </c>
      <c r="F184" s="159"/>
      <c r="G184" s="159"/>
      <c r="H184" s="159"/>
      <c r="I184" s="159"/>
      <c r="J184" s="159">
        <v>2</v>
      </c>
      <c r="K184" s="159"/>
      <c r="L184" s="159"/>
      <c r="M184" s="159"/>
      <c r="N184" s="159"/>
      <c r="O184" s="517"/>
      <c r="P184" s="524">
        <v>4</v>
      </c>
      <c r="Q184" s="47">
        <f t="shared" si="30"/>
        <v>60</v>
      </c>
      <c r="R184" s="538">
        <f t="shared" si="21"/>
        <v>1</v>
      </c>
      <c r="S184" s="48">
        <v>5</v>
      </c>
      <c r="T184" s="527">
        <f t="shared" si="22"/>
        <v>4</v>
      </c>
      <c r="U184" s="512">
        <f t="shared" si="23"/>
        <v>0.17499999999999999</v>
      </c>
      <c r="V184" s="513">
        <f t="shared" si="24"/>
        <v>0.875</v>
      </c>
      <c r="W184" s="531">
        <f t="shared" si="25"/>
        <v>4.125</v>
      </c>
      <c r="X184" s="514">
        <f t="shared" si="26"/>
        <v>0</v>
      </c>
    </row>
    <row r="185" spans="1:24" ht="11.1" customHeight="1">
      <c r="A185" s="54" t="s">
        <v>155</v>
      </c>
      <c r="B185" s="49" t="s">
        <v>74</v>
      </c>
      <c r="C185" s="128">
        <v>50</v>
      </c>
      <c r="D185" s="159"/>
      <c r="E185" s="159">
        <v>13</v>
      </c>
      <c r="F185" s="159"/>
      <c r="G185" s="159"/>
      <c r="H185" s="159"/>
      <c r="I185" s="159"/>
      <c r="J185" s="159">
        <v>12</v>
      </c>
      <c r="K185" s="159"/>
      <c r="L185" s="159"/>
      <c r="M185" s="159"/>
      <c r="N185" s="159"/>
      <c r="O185" s="517"/>
      <c r="P185" s="524">
        <v>25</v>
      </c>
      <c r="Q185" s="47">
        <f t="shared" si="30"/>
        <v>1250</v>
      </c>
      <c r="R185" s="538">
        <f t="shared" si="21"/>
        <v>6.25</v>
      </c>
      <c r="S185" s="131">
        <v>30</v>
      </c>
      <c r="T185" s="527">
        <f t="shared" si="22"/>
        <v>25</v>
      </c>
      <c r="U185" s="512">
        <f t="shared" si="23"/>
        <v>0.17499999999999999</v>
      </c>
      <c r="V185" s="513">
        <f t="shared" si="24"/>
        <v>5.25</v>
      </c>
      <c r="W185" s="531">
        <f t="shared" si="25"/>
        <v>24.75</v>
      </c>
      <c r="X185" s="514">
        <f t="shared" si="26"/>
        <v>0</v>
      </c>
    </row>
    <row r="186" spans="1:24" ht="11.1" customHeight="1">
      <c r="A186" s="54" t="s">
        <v>156</v>
      </c>
      <c r="B186" s="49" t="s">
        <v>74</v>
      </c>
      <c r="C186" s="128">
        <v>35</v>
      </c>
      <c r="D186" s="159"/>
      <c r="E186" s="159">
        <v>6</v>
      </c>
      <c r="F186" s="159"/>
      <c r="G186" s="159"/>
      <c r="H186" s="159"/>
      <c r="I186" s="159"/>
      <c r="J186" s="159">
        <v>4</v>
      </c>
      <c r="K186" s="159"/>
      <c r="L186" s="159"/>
      <c r="M186" s="159"/>
      <c r="N186" s="159"/>
      <c r="O186" s="517"/>
      <c r="P186" s="524">
        <v>10</v>
      </c>
      <c r="Q186" s="47">
        <f t="shared" si="30"/>
        <v>350</v>
      </c>
      <c r="R186" s="538">
        <f t="shared" si="21"/>
        <v>2.5</v>
      </c>
      <c r="S186" s="131">
        <v>12</v>
      </c>
      <c r="T186" s="527">
        <f t="shared" si="22"/>
        <v>10</v>
      </c>
      <c r="U186" s="512">
        <f t="shared" si="23"/>
        <v>0.17499999999999999</v>
      </c>
      <c r="V186" s="513">
        <f t="shared" si="24"/>
        <v>2.0999999999999996</v>
      </c>
      <c r="W186" s="531">
        <f t="shared" si="25"/>
        <v>9.9</v>
      </c>
      <c r="X186" s="514">
        <f t="shared" si="26"/>
        <v>0</v>
      </c>
    </row>
    <row r="187" spans="1:24" ht="11.1" customHeight="1">
      <c r="A187" s="54" t="s">
        <v>157</v>
      </c>
      <c r="B187" s="49" t="s">
        <v>74</v>
      </c>
      <c r="C187" s="128">
        <v>35</v>
      </c>
      <c r="D187" s="159"/>
      <c r="E187" s="159">
        <v>6</v>
      </c>
      <c r="F187" s="159"/>
      <c r="G187" s="159"/>
      <c r="H187" s="159"/>
      <c r="I187" s="159"/>
      <c r="J187" s="159">
        <v>4</v>
      </c>
      <c r="K187" s="159"/>
      <c r="L187" s="159"/>
      <c r="M187" s="159"/>
      <c r="N187" s="159"/>
      <c r="O187" s="517"/>
      <c r="P187" s="524">
        <v>10</v>
      </c>
      <c r="Q187" s="47">
        <f t="shared" si="30"/>
        <v>350</v>
      </c>
      <c r="R187" s="538">
        <f t="shared" si="21"/>
        <v>2.5</v>
      </c>
      <c r="S187" s="131">
        <v>12</v>
      </c>
      <c r="T187" s="527">
        <f t="shared" si="22"/>
        <v>10</v>
      </c>
      <c r="U187" s="512">
        <f t="shared" si="23"/>
        <v>0.17499999999999999</v>
      </c>
      <c r="V187" s="513">
        <f t="shared" si="24"/>
        <v>2.0999999999999996</v>
      </c>
      <c r="W187" s="531">
        <f t="shared" si="25"/>
        <v>9.9</v>
      </c>
      <c r="X187" s="514">
        <f t="shared" si="26"/>
        <v>0</v>
      </c>
    </row>
    <row r="188" spans="1:24" ht="11.1" customHeight="1">
      <c r="A188" s="54" t="s">
        <v>158</v>
      </c>
      <c r="B188" s="49" t="s">
        <v>74</v>
      </c>
      <c r="C188" s="128">
        <v>36</v>
      </c>
      <c r="D188" s="159"/>
      <c r="E188" s="159">
        <v>6</v>
      </c>
      <c r="F188" s="159"/>
      <c r="G188" s="159"/>
      <c r="H188" s="159"/>
      <c r="I188" s="159"/>
      <c r="J188" s="159">
        <v>4</v>
      </c>
      <c r="K188" s="159"/>
      <c r="L188" s="159"/>
      <c r="M188" s="159"/>
      <c r="N188" s="159"/>
      <c r="O188" s="517"/>
      <c r="P188" s="524">
        <v>10</v>
      </c>
      <c r="Q188" s="47">
        <f t="shared" si="30"/>
        <v>360</v>
      </c>
      <c r="R188" s="538">
        <f t="shared" si="21"/>
        <v>2.5</v>
      </c>
      <c r="S188" s="131">
        <v>12</v>
      </c>
      <c r="T188" s="527">
        <f t="shared" si="22"/>
        <v>10</v>
      </c>
      <c r="U188" s="512">
        <f t="shared" si="23"/>
        <v>0.17499999999999999</v>
      </c>
      <c r="V188" s="513">
        <f t="shared" si="24"/>
        <v>2.0999999999999996</v>
      </c>
      <c r="W188" s="531">
        <f t="shared" si="25"/>
        <v>9.9</v>
      </c>
      <c r="X188" s="514">
        <f t="shared" si="26"/>
        <v>0</v>
      </c>
    </row>
    <row r="189" spans="1:24" ht="11.1" customHeight="1">
      <c r="A189" s="54" t="s">
        <v>159</v>
      </c>
      <c r="B189" s="49" t="s">
        <v>74</v>
      </c>
      <c r="C189" s="128">
        <v>50</v>
      </c>
      <c r="D189" s="159"/>
      <c r="E189" s="159">
        <v>1</v>
      </c>
      <c r="F189" s="159"/>
      <c r="G189" s="159"/>
      <c r="H189" s="159"/>
      <c r="I189" s="159"/>
      <c r="J189" s="159">
        <v>1</v>
      </c>
      <c r="K189" s="159"/>
      <c r="L189" s="159"/>
      <c r="M189" s="159"/>
      <c r="N189" s="159"/>
      <c r="O189" s="517"/>
      <c r="P189" s="524">
        <v>2</v>
      </c>
      <c r="Q189" s="47">
        <f t="shared" si="30"/>
        <v>100</v>
      </c>
      <c r="R189" s="538">
        <f t="shared" si="21"/>
        <v>0.5</v>
      </c>
      <c r="S189" s="131">
        <v>3</v>
      </c>
      <c r="T189" s="527">
        <f t="shared" si="22"/>
        <v>2</v>
      </c>
      <c r="U189" s="512">
        <f t="shared" si="23"/>
        <v>0.17499999999999999</v>
      </c>
      <c r="V189" s="513">
        <f t="shared" si="24"/>
        <v>0.52499999999999991</v>
      </c>
      <c r="W189" s="531">
        <f t="shared" si="25"/>
        <v>2.4750000000000001</v>
      </c>
      <c r="X189" s="514">
        <f t="shared" si="26"/>
        <v>0</v>
      </c>
    </row>
    <row r="190" spans="1:24" ht="11.1" customHeight="1">
      <c r="A190" s="54" t="s">
        <v>160</v>
      </c>
      <c r="B190" s="49" t="s">
        <v>74</v>
      </c>
      <c r="C190" s="128">
        <v>20</v>
      </c>
      <c r="D190" s="159"/>
      <c r="E190" s="159">
        <v>1</v>
      </c>
      <c r="F190" s="159"/>
      <c r="G190" s="159"/>
      <c r="H190" s="159"/>
      <c r="I190" s="159"/>
      <c r="J190" s="159">
        <v>1</v>
      </c>
      <c r="K190" s="159"/>
      <c r="L190" s="159"/>
      <c r="M190" s="159"/>
      <c r="N190" s="159"/>
      <c r="O190" s="517"/>
      <c r="P190" s="524">
        <v>2</v>
      </c>
      <c r="Q190" s="47">
        <f t="shared" si="30"/>
        <v>40</v>
      </c>
      <c r="R190" s="538">
        <f t="shared" si="21"/>
        <v>0.5</v>
      </c>
      <c r="S190" s="131">
        <v>3</v>
      </c>
      <c r="T190" s="527">
        <f t="shared" si="22"/>
        <v>2</v>
      </c>
      <c r="U190" s="512">
        <f t="shared" si="23"/>
        <v>0.17499999999999999</v>
      </c>
      <c r="V190" s="513">
        <f t="shared" si="24"/>
        <v>0.52499999999999991</v>
      </c>
      <c r="W190" s="531">
        <f t="shared" si="25"/>
        <v>2.4750000000000001</v>
      </c>
      <c r="X190" s="514">
        <f t="shared" si="26"/>
        <v>0</v>
      </c>
    </row>
    <row r="191" spans="1:24" ht="11.1" customHeight="1">
      <c r="A191" s="54" t="s">
        <v>161</v>
      </c>
      <c r="B191" s="49" t="s">
        <v>74</v>
      </c>
      <c r="C191" s="128">
        <v>35</v>
      </c>
      <c r="D191" s="159"/>
      <c r="E191" s="159">
        <v>2</v>
      </c>
      <c r="F191" s="159"/>
      <c r="G191" s="159"/>
      <c r="H191" s="159"/>
      <c r="I191" s="159"/>
      <c r="J191" s="159">
        <v>3</v>
      </c>
      <c r="K191" s="159"/>
      <c r="L191" s="159"/>
      <c r="M191" s="159"/>
      <c r="N191" s="159"/>
      <c r="O191" s="517"/>
      <c r="P191" s="524">
        <v>5</v>
      </c>
      <c r="Q191" s="47">
        <f t="shared" si="30"/>
        <v>175</v>
      </c>
      <c r="R191" s="538">
        <f t="shared" si="21"/>
        <v>1.25</v>
      </c>
      <c r="S191" s="131">
        <v>6</v>
      </c>
      <c r="T191" s="527">
        <f t="shared" si="22"/>
        <v>5</v>
      </c>
      <c r="U191" s="512">
        <f t="shared" si="23"/>
        <v>0.17499999999999999</v>
      </c>
      <c r="V191" s="513">
        <f t="shared" si="24"/>
        <v>1.0499999999999998</v>
      </c>
      <c r="W191" s="531">
        <f t="shared" si="25"/>
        <v>4.95</v>
      </c>
      <c r="X191" s="514">
        <f t="shared" si="26"/>
        <v>0</v>
      </c>
    </row>
    <row r="192" spans="1:24" ht="11.1" customHeight="1">
      <c r="A192" s="184" t="s">
        <v>357</v>
      </c>
      <c r="B192" s="49" t="s">
        <v>306</v>
      </c>
      <c r="C192" s="128">
        <v>1000</v>
      </c>
      <c r="D192" s="170"/>
      <c r="E192" s="46">
        <v>1</v>
      </c>
      <c r="F192" s="46"/>
      <c r="G192" s="46"/>
      <c r="H192" s="46"/>
      <c r="I192" s="46"/>
      <c r="J192" s="46">
        <v>0</v>
      </c>
      <c r="K192" s="46"/>
      <c r="L192" s="46"/>
      <c r="M192" s="46"/>
      <c r="N192" s="46"/>
      <c r="O192" s="127"/>
      <c r="P192" s="524">
        <v>1</v>
      </c>
      <c r="Q192" s="47">
        <f t="shared" si="30"/>
        <v>1000</v>
      </c>
      <c r="R192" s="538">
        <f t="shared" si="21"/>
        <v>0.25</v>
      </c>
      <c r="S192" s="131">
        <v>1</v>
      </c>
      <c r="T192" s="527">
        <f t="shared" si="22"/>
        <v>1</v>
      </c>
      <c r="U192" s="512">
        <f t="shared" si="23"/>
        <v>0.17499999999999999</v>
      </c>
      <c r="V192" s="513">
        <f t="shared" si="24"/>
        <v>0.17499999999999999</v>
      </c>
      <c r="W192" s="531">
        <f t="shared" si="25"/>
        <v>0.82499999999999996</v>
      </c>
      <c r="X192" s="514">
        <f t="shared" si="26"/>
        <v>0</v>
      </c>
    </row>
    <row r="193" spans="1:24" ht="11.1" customHeight="1">
      <c r="A193" s="51" t="s">
        <v>67</v>
      </c>
      <c r="B193" s="126"/>
      <c r="C193" s="156"/>
      <c r="D193" s="16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127"/>
      <c r="P193" s="524"/>
      <c r="Q193" s="47"/>
      <c r="R193" s="538">
        <f t="shared" si="21"/>
        <v>0</v>
      </c>
      <c r="S193" s="122"/>
      <c r="T193" s="527">
        <f t="shared" si="22"/>
        <v>0</v>
      </c>
      <c r="U193" s="512">
        <f t="shared" si="23"/>
        <v>0.17499999999999999</v>
      </c>
      <c r="V193" s="513">
        <f t="shared" si="24"/>
        <v>0</v>
      </c>
      <c r="W193" s="531">
        <f t="shared" si="25"/>
        <v>0</v>
      </c>
      <c r="X193" s="514">
        <f t="shared" si="26"/>
        <v>0</v>
      </c>
    </row>
    <row r="194" spans="1:24" ht="11.1" customHeight="1">
      <c r="A194" s="179" t="s">
        <v>165</v>
      </c>
      <c r="B194" s="49" t="s">
        <v>74</v>
      </c>
      <c r="C194" s="128">
        <v>90</v>
      </c>
      <c r="D194" s="170"/>
      <c r="E194" s="46">
        <v>1</v>
      </c>
      <c r="F194" s="46"/>
      <c r="G194" s="46"/>
      <c r="H194" s="46"/>
      <c r="I194" s="46"/>
      <c r="J194" s="46">
        <v>1</v>
      </c>
      <c r="K194" s="46"/>
      <c r="L194" s="46"/>
      <c r="M194" s="46"/>
      <c r="N194" s="46"/>
      <c r="O194" s="127"/>
      <c r="P194" s="524">
        <v>2</v>
      </c>
      <c r="Q194" s="47">
        <f t="shared" si="30"/>
        <v>180</v>
      </c>
      <c r="R194" s="538">
        <f t="shared" si="21"/>
        <v>0.5</v>
      </c>
      <c r="S194" s="131">
        <v>2</v>
      </c>
      <c r="T194" s="527">
        <f t="shared" si="22"/>
        <v>2</v>
      </c>
      <c r="U194" s="512">
        <f t="shared" si="23"/>
        <v>0.17499999999999999</v>
      </c>
      <c r="V194" s="513">
        <f t="shared" si="24"/>
        <v>0.35</v>
      </c>
      <c r="W194" s="531">
        <f t="shared" si="25"/>
        <v>1.65</v>
      </c>
      <c r="X194" s="514">
        <f t="shared" si="26"/>
        <v>0</v>
      </c>
    </row>
    <row r="195" spans="1:24" ht="11.1" customHeight="1">
      <c r="A195" s="179" t="s">
        <v>166</v>
      </c>
      <c r="B195" s="49" t="s">
        <v>74</v>
      </c>
      <c r="C195" s="128">
        <v>70</v>
      </c>
      <c r="D195" s="170"/>
      <c r="E195" s="46">
        <v>2</v>
      </c>
      <c r="F195" s="46"/>
      <c r="G195" s="46"/>
      <c r="H195" s="46"/>
      <c r="I195" s="46"/>
      <c r="J195" s="46">
        <v>1</v>
      </c>
      <c r="K195" s="46"/>
      <c r="L195" s="46"/>
      <c r="M195" s="46"/>
      <c r="N195" s="46"/>
      <c r="O195" s="127"/>
      <c r="P195" s="524">
        <v>3</v>
      </c>
      <c r="Q195" s="47">
        <f t="shared" si="30"/>
        <v>210</v>
      </c>
      <c r="R195" s="538">
        <f t="shared" si="21"/>
        <v>0.75</v>
      </c>
      <c r="S195" s="131">
        <v>4</v>
      </c>
      <c r="T195" s="527">
        <f t="shared" si="22"/>
        <v>3</v>
      </c>
      <c r="U195" s="512">
        <f t="shared" si="23"/>
        <v>0.17499999999999999</v>
      </c>
      <c r="V195" s="513">
        <f t="shared" si="24"/>
        <v>0.7</v>
      </c>
      <c r="W195" s="531">
        <f t="shared" si="25"/>
        <v>3.3</v>
      </c>
      <c r="X195" s="514">
        <f t="shared" si="26"/>
        <v>0</v>
      </c>
    </row>
    <row r="196" spans="1:24" ht="11.1" customHeight="1">
      <c r="A196" s="179" t="s">
        <v>167</v>
      </c>
      <c r="B196" s="49" t="s">
        <v>74</v>
      </c>
      <c r="C196" s="128">
        <v>0.5</v>
      </c>
      <c r="D196" s="171"/>
      <c r="E196" s="171">
        <v>50</v>
      </c>
      <c r="F196" s="171"/>
      <c r="G196" s="171"/>
      <c r="H196" s="171"/>
      <c r="I196" s="171"/>
      <c r="J196" s="171">
        <v>49</v>
      </c>
      <c r="K196" s="171"/>
      <c r="L196" s="171"/>
      <c r="M196" s="171"/>
      <c r="N196" s="171"/>
      <c r="O196" s="171"/>
      <c r="P196" s="524">
        <v>99</v>
      </c>
      <c r="Q196" s="47">
        <f t="shared" si="30"/>
        <v>49.5</v>
      </c>
      <c r="R196" s="538">
        <f t="shared" si="21"/>
        <v>24.75</v>
      </c>
      <c r="S196" s="131">
        <v>120</v>
      </c>
      <c r="T196" s="527">
        <f t="shared" si="22"/>
        <v>99</v>
      </c>
      <c r="U196" s="512">
        <f t="shared" si="23"/>
        <v>0.17499999999999999</v>
      </c>
      <c r="V196" s="513">
        <f t="shared" si="24"/>
        <v>21</v>
      </c>
      <c r="W196" s="531">
        <f t="shared" si="25"/>
        <v>99</v>
      </c>
      <c r="X196" s="514">
        <f t="shared" si="26"/>
        <v>0</v>
      </c>
    </row>
    <row r="197" spans="1:24" ht="11.1" customHeight="1">
      <c r="A197" s="54" t="s">
        <v>168</v>
      </c>
      <c r="B197" s="49" t="s">
        <v>74</v>
      </c>
      <c r="C197" s="128">
        <v>30</v>
      </c>
      <c r="D197" s="170"/>
      <c r="E197" s="46">
        <v>2</v>
      </c>
      <c r="F197" s="46"/>
      <c r="G197" s="46"/>
      <c r="H197" s="46"/>
      <c r="I197" s="46"/>
      <c r="J197" s="46">
        <v>1</v>
      </c>
      <c r="K197" s="46"/>
      <c r="L197" s="46"/>
      <c r="M197" s="46"/>
      <c r="N197" s="46"/>
      <c r="O197" s="127"/>
      <c r="P197" s="524">
        <v>3</v>
      </c>
      <c r="Q197" s="47">
        <f t="shared" si="30"/>
        <v>90</v>
      </c>
      <c r="R197" s="538">
        <f t="shared" si="21"/>
        <v>0.75</v>
      </c>
      <c r="S197" s="131">
        <v>4</v>
      </c>
      <c r="T197" s="527">
        <f t="shared" si="22"/>
        <v>3</v>
      </c>
      <c r="U197" s="512">
        <f t="shared" si="23"/>
        <v>0.17499999999999999</v>
      </c>
      <c r="V197" s="513">
        <f t="shared" si="24"/>
        <v>0.7</v>
      </c>
      <c r="W197" s="531">
        <f t="shared" si="25"/>
        <v>3.3</v>
      </c>
      <c r="X197" s="514">
        <f t="shared" si="26"/>
        <v>0</v>
      </c>
    </row>
    <row r="198" spans="1:24" ht="11.1" customHeight="1">
      <c r="A198" s="184"/>
      <c r="B198" s="49"/>
      <c r="C198" s="128"/>
      <c r="D198" s="170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127"/>
      <c r="P198" s="524"/>
      <c r="Q198" s="47"/>
      <c r="R198" s="538">
        <f t="shared" si="21"/>
        <v>0</v>
      </c>
      <c r="S198" s="131"/>
      <c r="T198" s="527">
        <f t="shared" si="22"/>
        <v>0</v>
      </c>
      <c r="U198" s="512">
        <f t="shared" si="23"/>
        <v>0.17499999999999999</v>
      </c>
      <c r="V198" s="513">
        <f t="shared" si="24"/>
        <v>0</v>
      </c>
      <c r="W198" s="531">
        <f t="shared" si="25"/>
        <v>0</v>
      </c>
      <c r="X198" s="514">
        <f t="shared" si="26"/>
        <v>0</v>
      </c>
    </row>
    <row r="199" spans="1:24" ht="11.1" customHeight="1">
      <c r="A199" s="51" t="s">
        <v>68</v>
      </c>
      <c r="B199" s="126"/>
      <c r="C199" s="157"/>
      <c r="D199" s="16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127"/>
      <c r="P199" s="524"/>
      <c r="Q199" s="47"/>
      <c r="R199" s="538">
        <f t="shared" ref="R199:R231" si="31">P199/4</f>
        <v>0</v>
      </c>
      <c r="S199" s="127"/>
      <c r="T199" s="527">
        <f t="shared" si="22"/>
        <v>0</v>
      </c>
      <c r="U199" s="512">
        <f t="shared" si="23"/>
        <v>0.17499999999999999</v>
      </c>
      <c r="V199" s="513">
        <f t="shared" si="24"/>
        <v>0</v>
      </c>
      <c r="W199" s="531">
        <f t="shared" si="25"/>
        <v>0</v>
      </c>
      <c r="X199" s="514">
        <f t="shared" si="26"/>
        <v>0</v>
      </c>
    </row>
    <row r="200" spans="1:24" ht="11.1" customHeight="1">
      <c r="A200" s="54" t="s">
        <v>169</v>
      </c>
      <c r="B200" s="49" t="s">
        <v>141</v>
      </c>
      <c r="C200" s="128">
        <v>30</v>
      </c>
      <c r="D200" s="171"/>
      <c r="E200" s="46">
        <v>82</v>
      </c>
      <c r="F200" s="46"/>
      <c r="G200" s="46"/>
      <c r="H200" s="46"/>
      <c r="I200" s="46"/>
      <c r="J200" s="46">
        <v>83</v>
      </c>
      <c r="K200" s="46"/>
      <c r="L200" s="46"/>
      <c r="M200" s="46"/>
      <c r="N200" s="46"/>
      <c r="O200" s="127"/>
      <c r="P200" s="524">
        <v>165</v>
      </c>
      <c r="Q200" s="47">
        <f t="shared" ref="Q200" si="32">+C200*P200</f>
        <v>4950</v>
      </c>
      <c r="R200" s="538">
        <f t="shared" si="31"/>
        <v>41.25</v>
      </c>
      <c r="S200" s="131">
        <v>200</v>
      </c>
      <c r="T200" s="527">
        <f t="shared" si="22"/>
        <v>165</v>
      </c>
      <c r="U200" s="512">
        <f t="shared" si="23"/>
        <v>0.17499999999999999</v>
      </c>
      <c r="V200" s="513">
        <f t="shared" si="24"/>
        <v>35</v>
      </c>
      <c r="W200" s="531">
        <f t="shared" si="25"/>
        <v>165</v>
      </c>
      <c r="X200" s="514">
        <f t="shared" si="26"/>
        <v>0</v>
      </c>
    </row>
    <row r="201" spans="1:24" ht="11.1" customHeight="1">
      <c r="A201" s="54"/>
      <c r="B201" s="49"/>
      <c r="C201" s="50"/>
      <c r="D201" s="170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127"/>
      <c r="P201" s="524"/>
      <c r="Q201" s="47"/>
      <c r="R201" s="538">
        <f t="shared" si="31"/>
        <v>0</v>
      </c>
      <c r="S201" s="131"/>
      <c r="T201" s="527">
        <f t="shared" si="22"/>
        <v>0</v>
      </c>
      <c r="U201" s="512">
        <f t="shared" si="23"/>
        <v>0.17499999999999999</v>
      </c>
      <c r="V201" s="513">
        <f t="shared" si="24"/>
        <v>0</v>
      </c>
      <c r="W201" s="531">
        <f t="shared" si="25"/>
        <v>0</v>
      </c>
      <c r="X201" s="514">
        <f t="shared" si="26"/>
        <v>0</v>
      </c>
    </row>
    <row r="202" spans="1:24" ht="11.1" customHeight="1">
      <c r="A202" s="125" t="s">
        <v>170</v>
      </c>
      <c r="B202" s="132"/>
      <c r="C202" s="156"/>
      <c r="D202" s="16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127"/>
      <c r="P202" s="524"/>
      <c r="Q202" s="47"/>
      <c r="R202" s="538">
        <f t="shared" si="31"/>
        <v>0</v>
      </c>
      <c r="S202" s="122"/>
      <c r="T202" s="527">
        <f t="shared" si="22"/>
        <v>0</v>
      </c>
      <c r="U202" s="512">
        <f t="shared" si="23"/>
        <v>0.17499999999999999</v>
      </c>
      <c r="V202" s="513">
        <f t="shared" si="24"/>
        <v>0</v>
      </c>
      <c r="W202" s="531">
        <f t="shared" si="25"/>
        <v>0</v>
      </c>
      <c r="X202" s="514">
        <f t="shared" si="26"/>
        <v>0</v>
      </c>
    </row>
    <row r="203" spans="1:24" ht="11.1" customHeight="1">
      <c r="A203" s="485" t="s">
        <v>358</v>
      </c>
      <c r="B203" s="142" t="s">
        <v>75</v>
      </c>
      <c r="C203" s="143">
        <v>5000</v>
      </c>
      <c r="D203" s="172"/>
      <c r="E203" s="144">
        <v>1</v>
      </c>
      <c r="F203" s="144"/>
      <c r="G203" s="144"/>
      <c r="H203" s="144"/>
      <c r="I203" s="144"/>
      <c r="J203" s="144"/>
      <c r="K203" s="144"/>
      <c r="L203" s="144"/>
      <c r="M203" s="144"/>
      <c r="N203" s="144"/>
      <c r="O203" s="146"/>
      <c r="P203" s="542">
        <v>1</v>
      </c>
      <c r="Q203" s="145">
        <f t="shared" ref="Q203:Q206" si="33">+C203*P203</f>
        <v>5000</v>
      </c>
      <c r="R203" s="538">
        <f t="shared" si="31"/>
        <v>0.25</v>
      </c>
      <c r="S203" s="147">
        <v>1</v>
      </c>
      <c r="T203" s="527">
        <f t="shared" si="22"/>
        <v>1</v>
      </c>
      <c r="U203" s="512">
        <f t="shared" si="23"/>
        <v>0.17499999999999999</v>
      </c>
      <c r="V203" s="513">
        <f t="shared" si="24"/>
        <v>0.17499999999999999</v>
      </c>
      <c r="W203" s="531">
        <f t="shared" si="25"/>
        <v>0.82499999999999996</v>
      </c>
      <c r="X203" s="514">
        <f t="shared" si="26"/>
        <v>0</v>
      </c>
    </row>
    <row r="204" spans="1:24" ht="11.1" customHeight="1">
      <c r="A204" s="485" t="s">
        <v>359</v>
      </c>
      <c r="B204" s="142" t="s">
        <v>171</v>
      </c>
      <c r="C204" s="143">
        <v>30000</v>
      </c>
      <c r="D204" s="172"/>
      <c r="E204" s="144">
        <v>2</v>
      </c>
      <c r="F204" s="144"/>
      <c r="G204" s="144"/>
      <c r="H204" s="144"/>
      <c r="I204" s="144"/>
      <c r="J204" s="144">
        <v>2</v>
      </c>
      <c r="K204" s="144"/>
      <c r="L204" s="144"/>
      <c r="M204" s="144"/>
      <c r="N204" s="144"/>
      <c r="O204" s="146"/>
      <c r="P204" s="542">
        <v>4</v>
      </c>
      <c r="Q204" s="145">
        <f t="shared" si="33"/>
        <v>120000</v>
      </c>
      <c r="R204" s="538">
        <f t="shared" si="31"/>
        <v>1</v>
      </c>
      <c r="S204" s="147">
        <v>4</v>
      </c>
      <c r="T204" s="527">
        <f t="shared" si="22"/>
        <v>4</v>
      </c>
      <c r="U204" s="512">
        <f t="shared" si="23"/>
        <v>0.17499999999999999</v>
      </c>
      <c r="V204" s="513">
        <f t="shared" si="24"/>
        <v>0.7</v>
      </c>
      <c r="W204" s="531">
        <f t="shared" si="25"/>
        <v>3.3</v>
      </c>
      <c r="X204" s="514">
        <f t="shared" si="26"/>
        <v>0</v>
      </c>
    </row>
    <row r="205" spans="1:24" s="124" customFormat="1" ht="11.1" customHeight="1">
      <c r="A205" s="125" t="s">
        <v>360</v>
      </c>
      <c r="B205" s="48"/>
      <c r="C205" s="128"/>
      <c r="D205" s="248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44"/>
      <c r="P205" s="524"/>
      <c r="Q205" s="123"/>
      <c r="R205" s="538">
        <f t="shared" si="31"/>
        <v>0</v>
      </c>
      <c r="S205" s="122"/>
      <c r="T205" s="527">
        <f t="shared" si="22"/>
        <v>0</v>
      </c>
      <c r="U205" s="512">
        <f t="shared" si="23"/>
        <v>0.17499999999999999</v>
      </c>
      <c r="V205" s="513">
        <f t="shared" si="24"/>
        <v>0</v>
      </c>
      <c r="W205" s="531">
        <f t="shared" si="25"/>
        <v>0</v>
      </c>
      <c r="X205" s="514">
        <f t="shared" ref="X205:X232" si="34">+P205-T205</f>
        <v>0</v>
      </c>
    </row>
    <row r="206" spans="1:24" s="124" customFormat="1" ht="11.1" customHeight="1">
      <c r="A206" s="488" t="s">
        <v>172</v>
      </c>
      <c r="B206" s="380" t="s">
        <v>171</v>
      </c>
      <c r="C206" s="381">
        <v>5000</v>
      </c>
      <c r="D206" s="330"/>
      <c r="E206" s="331">
        <v>3</v>
      </c>
      <c r="F206" s="331"/>
      <c r="G206" s="331"/>
      <c r="H206" s="331"/>
      <c r="I206" s="331"/>
      <c r="J206" s="331">
        <v>2</v>
      </c>
      <c r="K206" s="331"/>
      <c r="L206" s="331"/>
      <c r="M206" s="331"/>
      <c r="N206" s="331"/>
      <c r="O206" s="332"/>
      <c r="P206" s="541">
        <v>5</v>
      </c>
      <c r="Q206" s="334">
        <f t="shared" si="33"/>
        <v>25000</v>
      </c>
      <c r="R206" s="538">
        <f t="shared" si="31"/>
        <v>1.25</v>
      </c>
      <c r="S206" s="333">
        <v>6</v>
      </c>
      <c r="T206" s="527">
        <f t="shared" ref="T206:T211" si="35">SUM(D206:O206)</f>
        <v>5</v>
      </c>
      <c r="U206" s="512">
        <f t="shared" ref="U206:U211" si="36">17.5/100</f>
        <v>0.17499999999999999</v>
      </c>
      <c r="V206" s="513">
        <f t="shared" ref="V206:V214" si="37">S206*U206</f>
        <v>1.0499999999999998</v>
      </c>
      <c r="W206" s="531">
        <f t="shared" ref="W206:W213" si="38">+S206-V206</f>
        <v>4.95</v>
      </c>
      <c r="X206" s="514">
        <f>+P206-T206</f>
        <v>0</v>
      </c>
    </row>
    <row r="207" spans="1:24" ht="11.1" customHeight="1">
      <c r="A207" s="51" t="s">
        <v>69</v>
      </c>
      <c r="B207" s="126"/>
      <c r="C207" s="156"/>
      <c r="D207" s="16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127"/>
      <c r="P207" s="524"/>
      <c r="Q207" s="47"/>
      <c r="R207" s="538">
        <f t="shared" si="31"/>
        <v>0</v>
      </c>
      <c r="S207" s="122"/>
      <c r="T207" s="527">
        <f t="shared" si="35"/>
        <v>0</v>
      </c>
      <c r="U207" s="512">
        <f t="shared" si="36"/>
        <v>0.17499999999999999</v>
      </c>
      <c r="V207" s="513">
        <f t="shared" si="37"/>
        <v>0</v>
      </c>
      <c r="W207" s="531">
        <f t="shared" si="38"/>
        <v>0</v>
      </c>
      <c r="X207" s="514">
        <f t="shared" si="34"/>
        <v>0</v>
      </c>
    </row>
    <row r="208" spans="1:24" ht="11.1" customHeight="1">
      <c r="A208" s="181" t="s">
        <v>361</v>
      </c>
      <c r="B208" s="48" t="s">
        <v>363</v>
      </c>
      <c r="C208" s="128">
        <v>12</v>
      </c>
      <c r="D208" s="171">
        <v>800</v>
      </c>
      <c r="E208" s="171">
        <v>800</v>
      </c>
      <c r="F208" s="171">
        <v>799</v>
      </c>
      <c r="G208" s="171">
        <v>799</v>
      </c>
      <c r="H208" s="171">
        <v>799</v>
      </c>
      <c r="I208" s="171">
        <v>799</v>
      </c>
      <c r="J208" s="171">
        <v>799</v>
      </c>
      <c r="K208" s="171">
        <v>799</v>
      </c>
      <c r="L208" s="171">
        <v>799</v>
      </c>
      <c r="M208" s="171">
        <v>799</v>
      </c>
      <c r="N208" s="171">
        <v>799</v>
      </c>
      <c r="O208" s="171">
        <v>799</v>
      </c>
      <c r="P208" s="524">
        <v>9590</v>
      </c>
      <c r="Q208" s="47">
        <f t="shared" ref="Q208" si="39">+C208*P208</f>
        <v>115080</v>
      </c>
      <c r="R208" s="538">
        <f>P208/12</f>
        <v>799.16666666666663</v>
      </c>
      <c r="S208" s="48">
        <v>11624</v>
      </c>
      <c r="T208" s="527">
        <f t="shared" si="35"/>
        <v>9590</v>
      </c>
      <c r="U208" s="512">
        <f t="shared" si="36"/>
        <v>0.17499999999999999</v>
      </c>
      <c r="V208" s="513">
        <f t="shared" si="37"/>
        <v>2034.1999999999998</v>
      </c>
      <c r="W208" s="531">
        <f t="shared" si="38"/>
        <v>9589.7999999999993</v>
      </c>
      <c r="X208" s="514">
        <f>+P208-T208</f>
        <v>0</v>
      </c>
    </row>
    <row r="209" spans="1:24" ht="11.1" customHeight="1">
      <c r="A209" s="177" t="s">
        <v>362</v>
      </c>
      <c r="B209" s="48" t="s">
        <v>363</v>
      </c>
      <c r="C209" s="128">
        <v>70</v>
      </c>
      <c r="D209" s="165">
        <v>3</v>
      </c>
      <c r="E209" s="165">
        <v>3</v>
      </c>
      <c r="F209" s="165">
        <v>3</v>
      </c>
      <c r="G209" s="165">
        <v>3</v>
      </c>
      <c r="H209" s="165">
        <v>3</v>
      </c>
      <c r="I209" s="165">
        <v>3</v>
      </c>
      <c r="J209" s="165">
        <v>3</v>
      </c>
      <c r="K209" s="165">
        <v>3</v>
      </c>
      <c r="L209" s="165">
        <v>2</v>
      </c>
      <c r="M209" s="165">
        <v>2</v>
      </c>
      <c r="N209" s="165">
        <v>2</v>
      </c>
      <c r="O209" s="171">
        <v>2</v>
      </c>
      <c r="P209" s="524">
        <v>32</v>
      </c>
      <c r="Q209" s="47">
        <f t="shared" ref="Q209" si="40">+C209*P209</f>
        <v>2240</v>
      </c>
      <c r="R209" s="538">
        <f>P209/12</f>
        <v>2.6666666666666665</v>
      </c>
      <c r="S209" s="131">
        <f>24+15</f>
        <v>39</v>
      </c>
      <c r="T209" s="527">
        <f t="shared" si="35"/>
        <v>32</v>
      </c>
      <c r="U209" s="512">
        <f t="shared" si="36"/>
        <v>0.17499999999999999</v>
      </c>
      <c r="V209" s="513">
        <f t="shared" si="37"/>
        <v>6.8249999999999993</v>
      </c>
      <c r="W209" s="531">
        <f t="shared" si="38"/>
        <v>32.174999999999997</v>
      </c>
      <c r="X209" s="514">
        <f t="shared" si="34"/>
        <v>0</v>
      </c>
    </row>
    <row r="210" spans="1:24" ht="15.95" customHeight="1">
      <c r="A210" s="51" t="s">
        <v>70</v>
      </c>
      <c r="B210" s="126"/>
      <c r="C210" s="156"/>
      <c r="D210" s="16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127"/>
      <c r="P210" s="524">
        <v>0</v>
      </c>
      <c r="Q210" s="47"/>
      <c r="R210" s="538">
        <f t="shared" si="31"/>
        <v>0</v>
      </c>
      <c r="S210" s="122"/>
      <c r="T210" s="527">
        <f t="shared" si="35"/>
        <v>0</v>
      </c>
      <c r="U210" s="512">
        <f t="shared" si="36"/>
        <v>0.17499999999999999</v>
      </c>
      <c r="V210" s="513">
        <f t="shared" si="37"/>
        <v>0</v>
      </c>
      <c r="W210" s="531">
        <f t="shared" si="38"/>
        <v>0</v>
      </c>
      <c r="X210" s="514">
        <f>+P210-T210</f>
        <v>0</v>
      </c>
    </row>
    <row r="211" spans="1:24" ht="11.1" customHeight="1">
      <c r="A211" s="489" t="s">
        <v>364</v>
      </c>
      <c r="B211" s="142" t="s">
        <v>164</v>
      </c>
      <c r="C211" s="143">
        <v>1500</v>
      </c>
      <c r="D211" s="167"/>
      <c r="E211" s="144">
        <v>16</v>
      </c>
      <c r="F211" s="144"/>
      <c r="G211" s="144"/>
      <c r="H211" s="144"/>
      <c r="I211" s="144"/>
      <c r="J211" s="144"/>
      <c r="K211" s="144"/>
      <c r="L211" s="144"/>
      <c r="M211" s="144"/>
      <c r="N211" s="144"/>
      <c r="O211" s="146"/>
      <c r="P211" s="542">
        <v>16</v>
      </c>
      <c r="Q211" s="145">
        <f t="shared" ref="Q211:Q231" si="41">+C211*P211</f>
        <v>24000</v>
      </c>
      <c r="R211" s="538">
        <f t="shared" si="31"/>
        <v>4</v>
      </c>
      <c r="S211" s="142">
        <v>16</v>
      </c>
      <c r="T211" s="527">
        <f t="shared" si="35"/>
        <v>16</v>
      </c>
      <c r="U211" s="512">
        <f t="shared" si="36"/>
        <v>0.17499999999999999</v>
      </c>
      <c r="V211" s="513">
        <f t="shared" si="37"/>
        <v>2.8</v>
      </c>
      <c r="W211" s="531">
        <f>+S211-V211</f>
        <v>13.2</v>
      </c>
      <c r="X211" s="514">
        <f>+P211-T211</f>
        <v>0</v>
      </c>
    </row>
    <row r="212" spans="1:24" ht="11.1" customHeight="1">
      <c r="A212" s="489" t="s">
        <v>365</v>
      </c>
      <c r="B212" s="142" t="s">
        <v>181</v>
      </c>
      <c r="C212" s="143">
        <v>500</v>
      </c>
      <c r="D212" s="167"/>
      <c r="E212" s="144">
        <v>16</v>
      </c>
      <c r="F212" s="144"/>
      <c r="G212" s="144"/>
      <c r="H212" s="144"/>
      <c r="I212" s="144"/>
      <c r="J212" s="144"/>
      <c r="K212" s="144"/>
      <c r="L212" s="144"/>
      <c r="M212" s="144"/>
      <c r="N212" s="144"/>
      <c r="O212" s="146"/>
      <c r="P212" s="542">
        <v>16</v>
      </c>
      <c r="Q212" s="145">
        <f t="shared" si="41"/>
        <v>8000</v>
      </c>
      <c r="R212" s="538">
        <f t="shared" si="31"/>
        <v>4</v>
      </c>
      <c r="S212" s="142">
        <v>16</v>
      </c>
      <c r="T212" s="527">
        <f t="shared" ref="T212:T231" si="42">SUM(D212:O212)</f>
        <v>16</v>
      </c>
      <c r="U212" s="512">
        <f t="shared" ref="U212:U231" si="43">17.5/100</f>
        <v>0.17499999999999999</v>
      </c>
      <c r="V212" s="513">
        <f t="shared" si="37"/>
        <v>2.8</v>
      </c>
      <c r="W212" s="531">
        <f t="shared" si="38"/>
        <v>13.2</v>
      </c>
      <c r="X212" s="514">
        <f t="shared" si="34"/>
        <v>0</v>
      </c>
    </row>
    <row r="213" spans="1:24" ht="11.1" customHeight="1">
      <c r="A213" s="489" t="s">
        <v>174</v>
      </c>
      <c r="B213" s="142" t="s">
        <v>153</v>
      </c>
      <c r="C213" s="143">
        <v>4000</v>
      </c>
      <c r="D213" s="167"/>
      <c r="E213" s="144">
        <v>2</v>
      </c>
      <c r="F213" s="144"/>
      <c r="G213" s="144"/>
      <c r="H213" s="144"/>
      <c r="I213" s="144"/>
      <c r="J213" s="144"/>
      <c r="K213" s="144"/>
      <c r="L213" s="144"/>
      <c r="M213" s="144"/>
      <c r="N213" s="144"/>
      <c r="O213" s="146"/>
      <c r="P213" s="542">
        <v>2</v>
      </c>
      <c r="Q213" s="145">
        <f t="shared" si="41"/>
        <v>8000</v>
      </c>
      <c r="R213" s="538">
        <f t="shared" si="31"/>
        <v>0.5</v>
      </c>
      <c r="S213" s="142">
        <v>2</v>
      </c>
      <c r="T213" s="527">
        <f t="shared" si="42"/>
        <v>2</v>
      </c>
      <c r="U213" s="512">
        <f t="shared" si="43"/>
        <v>0.17499999999999999</v>
      </c>
      <c r="V213" s="513">
        <f t="shared" si="37"/>
        <v>0.35</v>
      </c>
      <c r="W213" s="531">
        <f t="shared" si="38"/>
        <v>1.65</v>
      </c>
      <c r="X213" s="514">
        <f t="shared" si="34"/>
        <v>0</v>
      </c>
    </row>
    <row r="214" spans="1:24" ht="26.25" customHeight="1">
      <c r="A214" s="489" t="s">
        <v>175</v>
      </c>
      <c r="B214" s="142" t="s">
        <v>153</v>
      </c>
      <c r="C214" s="143">
        <v>4000</v>
      </c>
      <c r="D214" s="167"/>
      <c r="E214" s="144">
        <v>2</v>
      </c>
      <c r="F214" s="144"/>
      <c r="G214" s="144"/>
      <c r="H214" s="144"/>
      <c r="I214" s="144"/>
      <c r="J214" s="144"/>
      <c r="K214" s="144"/>
      <c r="L214" s="144"/>
      <c r="M214" s="144"/>
      <c r="N214" s="144"/>
      <c r="O214" s="146"/>
      <c r="P214" s="542">
        <v>2</v>
      </c>
      <c r="Q214" s="145">
        <f t="shared" si="41"/>
        <v>8000</v>
      </c>
      <c r="R214" s="538">
        <f t="shared" si="31"/>
        <v>0.5</v>
      </c>
      <c r="S214" s="142">
        <v>2</v>
      </c>
      <c r="T214" s="527">
        <f t="shared" si="42"/>
        <v>2</v>
      </c>
      <c r="U214" s="512">
        <f t="shared" si="43"/>
        <v>0.17499999999999999</v>
      </c>
      <c r="V214" s="513">
        <f t="shared" si="37"/>
        <v>0.35</v>
      </c>
      <c r="W214" s="531">
        <f t="shared" ref="W214:W231" si="44">+S214-V214</f>
        <v>1.65</v>
      </c>
      <c r="X214" s="514">
        <f t="shared" si="34"/>
        <v>0</v>
      </c>
    </row>
    <row r="215" spans="1:24" ht="11.1" customHeight="1">
      <c r="A215" s="489" t="s">
        <v>176</v>
      </c>
      <c r="B215" s="142" t="s">
        <v>153</v>
      </c>
      <c r="C215" s="143">
        <v>4000</v>
      </c>
      <c r="D215" s="167"/>
      <c r="E215" s="144">
        <v>2</v>
      </c>
      <c r="F215" s="144"/>
      <c r="G215" s="144"/>
      <c r="H215" s="144"/>
      <c r="I215" s="144"/>
      <c r="J215" s="144"/>
      <c r="K215" s="144"/>
      <c r="L215" s="144"/>
      <c r="M215" s="144"/>
      <c r="N215" s="144"/>
      <c r="O215" s="146"/>
      <c r="P215" s="542">
        <v>2</v>
      </c>
      <c r="Q215" s="145">
        <f t="shared" si="41"/>
        <v>8000</v>
      </c>
      <c r="R215" s="538">
        <f t="shared" si="31"/>
        <v>0.5</v>
      </c>
      <c r="S215" s="142">
        <v>2</v>
      </c>
      <c r="T215" s="527">
        <f t="shared" si="42"/>
        <v>2</v>
      </c>
      <c r="U215" s="512">
        <f t="shared" si="43"/>
        <v>0.17499999999999999</v>
      </c>
      <c r="V215" s="513">
        <f t="shared" ref="V215:V231" si="45">S215*U215</f>
        <v>0.35</v>
      </c>
      <c r="W215" s="531">
        <f t="shared" si="44"/>
        <v>1.65</v>
      </c>
      <c r="X215" s="514">
        <f t="shared" si="34"/>
        <v>0</v>
      </c>
    </row>
    <row r="216" spans="1:24" s="124" customFormat="1" ht="11.1" customHeight="1">
      <c r="A216" s="489" t="s">
        <v>177</v>
      </c>
      <c r="B216" s="142" t="s">
        <v>164</v>
      </c>
      <c r="C216" s="382">
        <v>250</v>
      </c>
      <c r="D216" s="167"/>
      <c r="E216" s="144">
        <v>10</v>
      </c>
      <c r="F216" s="144"/>
      <c r="G216" s="144"/>
      <c r="H216" s="144"/>
      <c r="I216" s="144"/>
      <c r="J216" s="144"/>
      <c r="K216" s="144"/>
      <c r="L216" s="144"/>
      <c r="M216" s="144"/>
      <c r="N216" s="144"/>
      <c r="O216" s="146"/>
      <c r="P216" s="542">
        <v>10</v>
      </c>
      <c r="Q216" s="145">
        <f t="shared" si="41"/>
        <v>2500</v>
      </c>
      <c r="R216" s="538">
        <f t="shared" si="31"/>
        <v>2.5</v>
      </c>
      <c r="S216" s="142">
        <v>10</v>
      </c>
      <c r="T216" s="527">
        <f t="shared" si="42"/>
        <v>10</v>
      </c>
      <c r="U216" s="512">
        <f t="shared" si="43"/>
        <v>0.17499999999999999</v>
      </c>
      <c r="V216" s="513">
        <f t="shared" si="45"/>
        <v>1.75</v>
      </c>
      <c r="W216" s="531">
        <f t="shared" si="44"/>
        <v>8.25</v>
      </c>
      <c r="X216" s="514">
        <f t="shared" si="34"/>
        <v>0</v>
      </c>
    </row>
    <row r="217" spans="1:24" s="124" customFormat="1" ht="11.1" customHeight="1">
      <c r="A217" s="489" t="s">
        <v>180</v>
      </c>
      <c r="B217" s="142" t="s">
        <v>164</v>
      </c>
      <c r="C217" s="382">
        <v>850</v>
      </c>
      <c r="D217" s="167"/>
      <c r="E217" s="144">
        <v>3</v>
      </c>
      <c r="F217" s="144"/>
      <c r="G217" s="144"/>
      <c r="H217" s="144"/>
      <c r="I217" s="144"/>
      <c r="J217" s="144"/>
      <c r="K217" s="144"/>
      <c r="L217" s="144"/>
      <c r="M217" s="144"/>
      <c r="N217" s="144"/>
      <c r="O217" s="146"/>
      <c r="P217" s="542">
        <v>3</v>
      </c>
      <c r="Q217" s="145">
        <f t="shared" si="41"/>
        <v>2550</v>
      </c>
      <c r="R217" s="538">
        <f t="shared" si="31"/>
        <v>0.75</v>
      </c>
      <c r="S217" s="142">
        <v>3</v>
      </c>
      <c r="T217" s="527">
        <f t="shared" si="42"/>
        <v>3</v>
      </c>
      <c r="U217" s="512">
        <f t="shared" si="43"/>
        <v>0.17499999999999999</v>
      </c>
      <c r="V217" s="513">
        <f t="shared" si="45"/>
        <v>0.52499999999999991</v>
      </c>
      <c r="W217" s="531">
        <f t="shared" si="44"/>
        <v>2.4750000000000001</v>
      </c>
      <c r="X217" s="514">
        <f t="shared" si="34"/>
        <v>0</v>
      </c>
    </row>
    <row r="218" spans="1:24" s="124" customFormat="1" ht="24" customHeight="1">
      <c r="A218" s="490" t="s">
        <v>178</v>
      </c>
      <c r="B218" s="53" t="s">
        <v>182</v>
      </c>
      <c r="C218" s="130">
        <v>1500</v>
      </c>
      <c r="D218" s="165"/>
      <c r="E218" s="69">
        <v>2</v>
      </c>
      <c r="F218" s="69"/>
      <c r="G218" s="69"/>
      <c r="H218" s="69"/>
      <c r="I218" s="69"/>
      <c r="J218" s="69">
        <v>1</v>
      </c>
      <c r="K218" s="69"/>
      <c r="L218" s="69"/>
      <c r="M218" s="69"/>
      <c r="N218" s="69"/>
      <c r="O218" s="44"/>
      <c r="P218" s="524">
        <v>3</v>
      </c>
      <c r="Q218" s="123">
        <f t="shared" si="41"/>
        <v>4500</v>
      </c>
      <c r="R218" s="538">
        <f t="shared" si="31"/>
        <v>0.75</v>
      </c>
      <c r="S218" s="48">
        <v>4</v>
      </c>
      <c r="T218" s="527">
        <f t="shared" si="42"/>
        <v>3</v>
      </c>
      <c r="U218" s="512">
        <f t="shared" si="43"/>
        <v>0.17499999999999999</v>
      </c>
      <c r="V218" s="513">
        <f t="shared" si="45"/>
        <v>0.7</v>
      </c>
      <c r="W218" s="531">
        <f t="shared" si="44"/>
        <v>3.3</v>
      </c>
      <c r="X218" s="514">
        <f t="shared" si="34"/>
        <v>0</v>
      </c>
    </row>
    <row r="219" spans="1:24" s="124" customFormat="1" ht="24" customHeight="1">
      <c r="A219" s="490" t="s">
        <v>179</v>
      </c>
      <c r="B219" s="53" t="s">
        <v>153</v>
      </c>
      <c r="C219" s="130">
        <v>1500</v>
      </c>
      <c r="D219" s="165"/>
      <c r="E219" s="69">
        <v>2</v>
      </c>
      <c r="F219" s="69"/>
      <c r="G219" s="69"/>
      <c r="H219" s="69"/>
      <c r="I219" s="69"/>
      <c r="J219" s="69">
        <v>1</v>
      </c>
      <c r="K219" s="69"/>
      <c r="L219" s="69"/>
      <c r="M219" s="69"/>
      <c r="N219" s="69"/>
      <c r="O219" s="44"/>
      <c r="P219" s="524">
        <v>3</v>
      </c>
      <c r="Q219" s="123">
        <f t="shared" si="41"/>
        <v>4500</v>
      </c>
      <c r="R219" s="538">
        <f t="shared" si="31"/>
        <v>0.75</v>
      </c>
      <c r="S219" s="48">
        <v>4</v>
      </c>
      <c r="T219" s="527">
        <f t="shared" si="42"/>
        <v>3</v>
      </c>
      <c r="U219" s="512">
        <f t="shared" si="43"/>
        <v>0.17499999999999999</v>
      </c>
      <c r="V219" s="513">
        <f t="shared" si="45"/>
        <v>0.7</v>
      </c>
      <c r="W219" s="531">
        <f t="shared" si="44"/>
        <v>3.3</v>
      </c>
      <c r="X219" s="514">
        <f t="shared" si="34"/>
        <v>0</v>
      </c>
    </row>
    <row r="220" spans="1:24" s="124" customFormat="1" ht="11.1" customHeight="1">
      <c r="A220" s="485" t="s">
        <v>173</v>
      </c>
      <c r="B220" s="142" t="s">
        <v>164</v>
      </c>
      <c r="C220" s="143">
        <v>80</v>
      </c>
      <c r="D220" s="167"/>
      <c r="E220" s="144"/>
      <c r="F220" s="144"/>
      <c r="G220" s="144">
        <v>300</v>
      </c>
      <c r="H220" s="144"/>
      <c r="I220" s="144"/>
      <c r="J220" s="144"/>
      <c r="K220" s="144"/>
      <c r="L220" s="144"/>
      <c r="M220" s="144"/>
      <c r="N220" s="144"/>
      <c r="O220" s="146"/>
      <c r="P220" s="541">
        <v>300</v>
      </c>
      <c r="Q220" s="334">
        <f t="shared" si="41"/>
        <v>24000</v>
      </c>
      <c r="R220" s="538">
        <f t="shared" si="31"/>
        <v>75</v>
      </c>
      <c r="S220" s="142">
        <v>300</v>
      </c>
      <c r="T220" s="527">
        <f t="shared" si="42"/>
        <v>300</v>
      </c>
      <c r="U220" s="512">
        <f t="shared" si="43"/>
        <v>0.17499999999999999</v>
      </c>
      <c r="V220" s="513">
        <f t="shared" si="45"/>
        <v>52.5</v>
      </c>
      <c r="W220" s="531">
        <v>300</v>
      </c>
      <c r="X220" s="514">
        <f t="shared" si="34"/>
        <v>0</v>
      </c>
    </row>
    <row r="221" spans="1:24" ht="12.75" customHeight="1">
      <c r="A221" s="51" t="s">
        <v>71</v>
      </c>
      <c r="B221" s="126"/>
      <c r="C221" s="156"/>
      <c r="D221" s="16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127"/>
      <c r="P221" s="524"/>
      <c r="Q221" s="47"/>
      <c r="R221" s="538">
        <f t="shared" si="31"/>
        <v>0</v>
      </c>
      <c r="S221" s="335"/>
      <c r="T221" s="527">
        <f t="shared" si="42"/>
        <v>0</v>
      </c>
      <c r="U221" s="512">
        <f t="shared" si="43"/>
        <v>0.17499999999999999</v>
      </c>
      <c r="V221" s="513">
        <f t="shared" si="45"/>
        <v>0</v>
      </c>
      <c r="W221" s="531">
        <f t="shared" si="44"/>
        <v>0</v>
      </c>
      <c r="X221" s="514">
        <f t="shared" si="34"/>
        <v>0</v>
      </c>
    </row>
    <row r="222" spans="1:24" ht="11.1" customHeight="1">
      <c r="A222" s="490" t="s">
        <v>366</v>
      </c>
      <c r="B222" s="53" t="s">
        <v>82</v>
      </c>
      <c r="C222" s="383">
        <v>200</v>
      </c>
      <c r="D222" s="170">
        <v>2</v>
      </c>
      <c r="E222" s="46"/>
      <c r="F222" s="46"/>
      <c r="G222" s="46">
        <v>2</v>
      </c>
      <c r="H222" s="46"/>
      <c r="I222" s="46"/>
      <c r="J222" s="46">
        <v>2</v>
      </c>
      <c r="K222" s="46"/>
      <c r="L222" s="46"/>
      <c r="M222" s="46">
        <v>2</v>
      </c>
      <c r="N222" s="46"/>
      <c r="O222" s="127"/>
      <c r="P222" s="524">
        <v>8</v>
      </c>
      <c r="Q222" s="47">
        <f t="shared" si="41"/>
        <v>1600</v>
      </c>
      <c r="R222" s="538">
        <f t="shared" si="31"/>
        <v>2</v>
      </c>
      <c r="S222" s="53">
        <v>10</v>
      </c>
      <c r="T222" s="527">
        <f t="shared" si="42"/>
        <v>8</v>
      </c>
      <c r="U222" s="512">
        <f t="shared" si="43"/>
        <v>0.17499999999999999</v>
      </c>
      <c r="V222" s="513">
        <f t="shared" si="45"/>
        <v>1.75</v>
      </c>
      <c r="W222" s="531">
        <f t="shared" si="44"/>
        <v>8.25</v>
      </c>
      <c r="X222" s="514">
        <f t="shared" si="34"/>
        <v>0</v>
      </c>
    </row>
    <row r="223" spans="1:24" ht="11.1" customHeight="1">
      <c r="A223" s="490" t="s">
        <v>183</v>
      </c>
      <c r="B223" s="53" t="s">
        <v>82</v>
      </c>
      <c r="C223" s="383">
        <v>250</v>
      </c>
      <c r="D223" s="170">
        <v>1</v>
      </c>
      <c r="E223" s="46"/>
      <c r="F223" s="46"/>
      <c r="G223" s="46">
        <v>1</v>
      </c>
      <c r="H223" s="46"/>
      <c r="I223" s="46"/>
      <c r="J223" s="46">
        <v>1</v>
      </c>
      <c r="K223" s="46"/>
      <c r="L223" s="46"/>
      <c r="M223" s="46">
        <v>1</v>
      </c>
      <c r="N223" s="46"/>
      <c r="O223" s="127"/>
      <c r="P223" s="524">
        <v>4</v>
      </c>
      <c r="Q223" s="47">
        <f t="shared" si="41"/>
        <v>1000</v>
      </c>
      <c r="R223" s="538">
        <f t="shared" si="31"/>
        <v>1</v>
      </c>
      <c r="S223" s="53">
        <v>5</v>
      </c>
      <c r="T223" s="527">
        <f t="shared" si="42"/>
        <v>4</v>
      </c>
      <c r="U223" s="512">
        <f t="shared" si="43"/>
        <v>0.17499999999999999</v>
      </c>
      <c r="V223" s="513">
        <f t="shared" si="45"/>
        <v>0.875</v>
      </c>
      <c r="W223" s="531">
        <f t="shared" si="44"/>
        <v>4.125</v>
      </c>
      <c r="X223" s="514">
        <f t="shared" si="34"/>
        <v>0</v>
      </c>
    </row>
    <row r="224" spans="1:24" ht="11.1" customHeight="1">
      <c r="A224" s="490" t="s">
        <v>184</v>
      </c>
      <c r="B224" s="53" t="s">
        <v>82</v>
      </c>
      <c r="C224" s="383">
        <v>200</v>
      </c>
      <c r="D224" s="170">
        <v>2</v>
      </c>
      <c r="E224" s="46"/>
      <c r="F224" s="46"/>
      <c r="G224" s="46">
        <v>2</v>
      </c>
      <c r="H224" s="46"/>
      <c r="I224" s="46"/>
      <c r="J224" s="46">
        <v>2</v>
      </c>
      <c r="K224" s="46"/>
      <c r="L224" s="46"/>
      <c r="M224" s="46">
        <v>2</v>
      </c>
      <c r="N224" s="46"/>
      <c r="O224" s="127"/>
      <c r="P224" s="524">
        <v>8</v>
      </c>
      <c r="Q224" s="47">
        <f t="shared" si="41"/>
        <v>1600</v>
      </c>
      <c r="R224" s="538">
        <f t="shared" si="31"/>
        <v>2</v>
      </c>
      <c r="S224" s="53">
        <v>10</v>
      </c>
      <c r="T224" s="527">
        <f t="shared" si="42"/>
        <v>8</v>
      </c>
      <c r="U224" s="512">
        <f t="shared" si="43"/>
        <v>0.17499999999999999</v>
      </c>
      <c r="V224" s="513">
        <f t="shared" si="45"/>
        <v>1.75</v>
      </c>
      <c r="W224" s="531">
        <f t="shared" si="44"/>
        <v>8.25</v>
      </c>
      <c r="X224" s="514">
        <f t="shared" si="34"/>
        <v>0</v>
      </c>
    </row>
    <row r="225" spans="1:24" ht="11.1" customHeight="1">
      <c r="A225" s="490" t="s">
        <v>185</v>
      </c>
      <c r="B225" s="53" t="s">
        <v>82</v>
      </c>
      <c r="C225" s="383">
        <v>300</v>
      </c>
      <c r="D225" s="170">
        <v>0</v>
      </c>
      <c r="E225" s="46"/>
      <c r="F225" s="46"/>
      <c r="G225" s="46">
        <v>0</v>
      </c>
      <c r="H225" s="46"/>
      <c r="I225" s="46"/>
      <c r="J225" s="46">
        <v>0</v>
      </c>
      <c r="K225" s="46"/>
      <c r="L225" s="46">
        <v>17</v>
      </c>
      <c r="M225" s="46">
        <v>0</v>
      </c>
      <c r="N225" s="46"/>
      <c r="O225" s="127"/>
      <c r="P225" s="524">
        <v>17</v>
      </c>
      <c r="Q225" s="47">
        <f t="shared" si="41"/>
        <v>5100</v>
      </c>
      <c r="R225" s="538">
        <f t="shared" si="31"/>
        <v>4.25</v>
      </c>
      <c r="S225" s="53">
        <v>20</v>
      </c>
      <c r="T225" s="527">
        <f t="shared" si="42"/>
        <v>17</v>
      </c>
      <c r="U225" s="512">
        <f t="shared" si="43"/>
        <v>0.17499999999999999</v>
      </c>
      <c r="V225" s="513">
        <f t="shared" si="45"/>
        <v>3.5</v>
      </c>
      <c r="W225" s="531">
        <f t="shared" si="44"/>
        <v>16.5</v>
      </c>
      <c r="X225" s="514">
        <f>+P225-T225</f>
        <v>0</v>
      </c>
    </row>
    <row r="226" spans="1:24" ht="11.1" customHeight="1">
      <c r="A226" s="490" t="s">
        <v>367</v>
      </c>
      <c r="B226" s="53" t="s">
        <v>82</v>
      </c>
      <c r="C226" s="383">
        <v>1000</v>
      </c>
      <c r="D226" s="170">
        <v>1</v>
      </c>
      <c r="E226" s="46"/>
      <c r="F226" s="46"/>
      <c r="G226" s="46">
        <v>1</v>
      </c>
      <c r="H226" s="46"/>
      <c r="I226" s="46"/>
      <c r="J226" s="46">
        <v>1</v>
      </c>
      <c r="K226" s="46"/>
      <c r="L226" s="46"/>
      <c r="M226" s="46">
        <v>0</v>
      </c>
      <c r="N226" s="46"/>
      <c r="O226" s="127"/>
      <c r="P226" s="524">
        <v>3</v>
      </c>
      <c r="Q226" s="47">
        <f t="shared" si="41"/>
        <v>3000</v>
      </c>
      <c r="R226" s="538">
        <f t="shared" si="31"/>
        <v>0.75</v>
      </c>
      <c r="S226" s="53">
        <v>4</v>
      </c>
      <c r="T226" s="527">
        <f t="shared" si="42"/>
        <v>3</v>
      </c>
      <c r="U226" s="512">
        <f t="shared" si="43"/>
        <v>0.17499999999999999</v>
      </c>
      <c r="V226" s="513">
        <f t="shared" si="45"/>
        <v>0.7</v>
      </c>
      <c r="W226" s="531">
        <f t="shared" si="44"/>
        <v>3.3</v>
      </c>
      <c r="X226" s="514">
        <f t="shared" si="34"/>
        <v>0</v>
      </c>
    </row>
    <row r="227" spans="1:24" ht="15.95" customHeight="1">
      <c r="A227" s="178" t="s">
        <v>368</v>
      </c>
      <c r="B227" s="126"/>
      <c r="C227" s="156"/>
      <c r="D227" s="16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127"/>
      <c r="P227" s="524"/>
      <c r="Q227" s="47"/>
      <c r="R227" s="538">
        <f t="shared" si="31"/>
        <v>0</v>
      </c>
      <c r="S227" s="335"/>
      <c r="T227" s="527">
        <f t="shared" si="42"/>
        <v>0</v>
      </c>
      <c r="U227" s="512">
        <f t="shared" si="43"/>
        <v>0.17499999999999999</v>
      </c>
      <c r="V227" s="513">
        <f t="shared" si="45"/>
        <v>0</v>
      </c>
      <c r="W227" s="531">
        <f t="shared" si="44"/>
        <v>0</v>
      </c>
      <c r="X227" s="514">
        <f t="shared" si="34"/>
        <v>0</v>
      </c>
    </row>
    <row r="228" spans="1:24" ht="11.1" customHeight="1">
      <c r="A228" s="186" t="s">
        <v>369</v>
      </c>
      <c r="B228" s="53" t="s">
        <v>82</v>
      </c>
      <c r="C228" s="128">
        <v>1600</v>
      </c>
      <c r="D228" s="170">
        <v>0</v>
      </c>
      <c r="E228" s="46"/>
      <c r="F228" s="46"/>
      <c r="G228" s="46">
        <v>1</v>
      </c>
      <c r="H228" s="46"/>
      <c r="I228" s="46"/>
      <c r="J228" s="46">
        <v>0</v>
      </c>
      <c r="K228" s="46"/>
      <c r="L228" s="46"/>
      <c r="M228" s="46">
        <v>0</v>
      </c>
      <c r="N228" s="46"/>
      <c r="O228" s="127"/>
      <c r="P228" s="524">
        <v>1</v>
      </c>
      <c r="Q228" s="47">
        <f t="shared" si="41"/>
        <v>1600</v>
      </c>
      <c r="R228" s="538">
        <f t="shared" si="31"/>
        <v>0.25</v>
      </c>
      <c r="S228" s="48">
        <v>1</v>
      </c>
      <c r="T228" s="527">
        <f t="shared" si="42"/>
        <v>1</v>
      </c>
      <c r="U228" s="512">
        <f t="shared" si="43"/>
        <v>0.17499999999999999</v>
      </c>
      <c r="V228" s="513">
        <f t="shared" si="45"/>
        <v>0.17499999999999999</v>
      </c>
      <c r="W228" s="531">
        <f t="shared" si="44"/>
        <v>0.82499999999999996</v>
      </c>
      <c r="X228" s="514">
        <f t="shared" si="34"/>
        <v>0</v>
      </c>
    </row>
    <row r="229" spans="1:24" ht="11.1" customHeight="1">
      <c r="A229" s="183"/>
      <c r="B229" s="48"/>
      <c r="C229" s="134"/>
      <c r="D229" s="170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127"/>
      <c r="P229" s="524"/>
      <c r="Q229" s="47"/>
      <c r="R229" s="538"/>
      <c r="S229" s="48"/>
      <c r="T229" s="527">
        <f t="shared" si="42"/>
        <v>0</v>
      </c>
      <c r="U229" s="512">
        <f t="shared" si="43"/>
        <v>0.17499999999999999</v>
      </c>
      <c r="V229" s="513">
        <f t="shared" si="45"/>
        <v>0</v>
      </c>
      <c r="W229" s="531">
        <f t="shared" si="44"/>
        <v>0</v>
      </c>
      <c r="X229" s="514">
        <f t="shared" si="34"/>
        <v>0</v>
      </c>
    </row>
    <row r="230" spans="1:24" ht="15.95" customHeight="1">
      <c r="A230" s="133" t="s">
        <v>370</v>
      </c>
      <c r="B230" s="93"/>
      <c r="C230" s="110"/>
      <c r="D230" s="169"/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522"/>
      <c r="P230" s="524"/>
      <c r="Q230" s="47"/>
      <c r="R230" s="538"/>
      <c r="S230" s="335"/>
      <c r="T230" s="527">
        <f t="shared" si="42"/>
        <v>0</v>
      </c>
      <c r="U230" s="512">
        <f t="shared" si="43"/>
        <v>0.17499999999999999</v>
      </c>
      <c r="V230" s="513">
        <f t="shared" si="45"/>
        <v>0</v>
      </c>
      <c r="W230" s="531">
        <f t="shared" si="44"/>
        <v>0</v>
      </c>
      <c r="X230" s="514">
        <f t="shared" si="34"/>
        <v>0</v>
      </c>
    </row>
    <row r="231" spans="1:24" ht="11.1" customHeight="1" thickBot="1">
      <c r="A231" s="487" t="s">
        <v>371</v>
      </c>
      <c r="B231" s="53" t="s">
        <v>82</v>
      </c>
      <c r="C231" s="128">
        <v>286.14999999999998</v>
      </c>
      <c r="D231" s="170">
        <v>2</v>
      </c>
      <c r="E231" s="46"/>
      <c r="F231" s="46"/>
      <c r="G231" s="46">
        <v>0</v>
      </c>
      <c r="H231" s="46"/>
      <c r="I231" s="46"/>
      <c r="J231" s="46">
        <v>0</v>
      </c>
      <c r="K231" s="46"/>
      <c r="L231" s="46"/>
      <c r="M231" s="46">
        <v>0</v>
      </c>
      <c r="N231" s="46"/>
      <c r="O231" s="127"/>
      <c r="P231" s="543">
        <v>2</v>
      </c>
      <c r="Q231" s="47">
        <f t="shared" si="41"/>
        <v>572.29999999999995</v>
      </c>
      <c r="R231" s="538">
        <f t="shared" si="31"/>
        <v>0.5</v>
      </c>
      <c r="S231" s="544">
        <v>2</v>
      </c>
      <c r="T231" s="527">
        <f t="shared" si="42"/>
        <v>2</v>
      </c>
      <c r="U231" s="512">
        <f t="shared" si="43"/>
        <v>0.17499999999999999</v>
      </c>
      <c r="V231" s="513">
        <f t="shared" si="45"/>
        <v>0.35</v>
      </c>
      <c r="W231" s="531">
        <f t="shared" si="44"/>
        <v>1.65</v>
      </c>
      <c r="X231" s="514">
        <f t="shared" si="34"/>
        <v>0</v>
      </c>
    </row>
    <row r="232" spans="1:24" s="36" customFormat="1" ht="20.100000000000001" customHeight="1" thickBot="1">
      <c r="A232" s="135" t="s">
        <v>39</v>
      </c>
      <c r="B232" s="136"/>
      <c r="C232" s="158"/>
      <c r="D232" s="173">
        <f>SUM(D12:D231)</f>
        <v>2168</v>
      </c>
      <c r="E232" s="173">
        <f t="shared" ref="E232:R232" si="46">SUM(E12:E231)</f>
        <v>1048</v>
      </c>
      <c r="F232" s="173">
        <f t="shared" si="46"/>
        <v>802</v>
      </c>
      <c r="G232" s="173">
        <f t="shared" si="46"/>
        <v>2632</v>
      </c>
      <c r="H232" s="173">
        <f t="shared" si="46"/>
        <v>802</v>
      </c>
      <c r="I232" s="173">
        <f t="shared" si="46"/>
        <v>802</v>
      </c>
      <c r="J232" s="173">
        <f t="shared" si="46"/>
        <v>2161</v>
      </c>
      <c r="K232" s="173">
        <f t="shared" si="46"/>
        <v>802</v>
      </c>
      <c r="L232" s="173">
        <f t="shared" si="46"/>
        <v>1058</v>
      </c>
      <c r="M232" s="173">
        <f t="shared" si="46"/>
        <v>1708</v>
      </c>
      <c r="N232" s="173">
        <f t="shared" si="46"/>
        <v>801</v>
      </c>
      <c r="O232" s="173">
        <f t="shared" si="46"/>
        <v>801</v>
      </c>
      <c r="P232" s="546">
        <f>SUM(P12:P231)</f>
        <v>15585</v>
      </c>
      <c r="Q232" s="491">
        <f>SUM(Q12:Q231)</f>
        <v>859361.58240000007</v>
      </c>
      <c r="R232" s="539">
        <f t="shared" si="46"/>
        <v>2292.583333333333</v>
      </c>
      <c r="S232" s="523">
        <f>SUM(S12:S231)</f>
        <v>18575</v>
      </c>
      <c r="T232" s="523">
        <f>SUM(T12:T231)</f>
        <v>15585</v>
      </c>
      <c r="W232" s="545"/>
      <c r="X232" s="514">
        <f t="shared" si="34"/>
        <v>0</v>
      </c>
    </row>
    <row r="234" spans="1:24">
      <c r="Q234" s="137"/>
    </row>
    <row r="235" spans="1:24">
      <c r="Q235" s="137"/>
    </row>
    <row r="236" spans="1:24">
      <c r="C236" s="138"/>
      <c r="D236" s="174" t="s">
        <v>115</v>
      </c>
      <c r="Q236" s="137"/>
      <c r="R236" s="540"/>
    </row>
    <row r="237" spans="1:24">
      <c r="D237" s="175" t="s">
        <v>118</v>
      </c>
      <c r="Q237" s="137"/>
      <c r="R237" s="525"/>
    </row>
    <row r="238" spans="1:24">
      <c r="D238" s="175" t="s">
        <v>119</v>
      </c>
      <c r="Q238" s="137"/>
      <c r="R238" s="525"/>
    </row>
    <row r="239" spans="1:24">
      <c r="Q239" s="137"/>
    </row>
  </sheetData>
  <mergeCells count="9">
    <mergeCell ref="A1:Q1"/>
    <mergeCell ref="A2:Q2"/>
    <mergeCell ref="A3:Q3"/>
    <mergeCell ref="A8:A9"/>
    <mergeCell ref="L6:N6"/>
    <mergeCell ref="F6:K6"/>
    <mergeCell ref="B6:E6"/>
    <mergeCell ref="P8:Q8"/>
    <mergeCell ref="D8:O8"/>
  </mergeCells>
  <pageMargins left="0.31496062992125984" right="0.31496062992125984" top="0.59055118110236227" bottom="0.59055118110236227" header="0.31496062992125984" footer="0.31496062992125984"/>
  <pageSetup scale="70" orientation="landscape" horizontalDpi="4294967293" verticalDpi="4294967293" r:id="rId1"/>
  <headerFooter>
    <oddFooter>&amp;LElaboro:
L.C. Marina Aurora Amezcua Guzmán
Jefe de Departamento de Recursos Materiales y Servicios Generales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67"/>
  <sheetViews>
    <sheetView view="pageLayout" topLeftCell="A66" zoomScale="112" zoomScalePageLayoutView="112" workbookViewId="0">
      <selection activeCell="B157" sqref="B157"/>
    </sheetView>
  </sheetViews>
  <sheetFormatPr baseColWidth="10" defaultRowHeight="12"/>
  <cols>
    <col min="1" max="1" width="45.42578125" style="24" customWidth="1"/>
    <col min="2" max="2" width="10.140625" style="24" customWidth="1"/>
    <col min="3" max="3" width="12.28515625" style="152" customWidth="1"/>
    <col min="4" max="4" width="6.7109375" style="249" customWidth="1"/>
    <col min="5" max="5" width="7.28515625" style="249" customWidth="1"/>
    <col min="6" max="6" width="7.85546875" style="249" customWidth="1"/>
    <col min="7" max="7" width="7.5703125" style="249" customWidth="1"/>
    <col min="8" max="15" width="6.7109375" style="249" customWidth="1"/>
    <col min="16" max="16" width="7.5703125" style="24" customWidth="1"/>
    <col min="17" max="17" width="12.140625" style="25" customWidth="1"/>
    <col min="18" max="18" width="6" style="23" hidden="1" customWidth="1"/>
    <col min="19" max="19" width="5.85546875" style="191" hidden="1" customWidth="1"/>
    <col min="20" max="20" width="6.7109375" style="175" customWidth="1"/>
    <col min="21" max="21" width="5.140625" style="112" customWidth="1"/>
    <col min="22" max="22" width="10.7109375" style="25" customWidth="1"/>
    <col min="23" max="23" width="11" style="25" customWidth="1"/>
    <col min="24" max="24" width="12.140625" style="24" bestFit="1" customWidth="1"/>
    <col min="25" max="16384" width="11.42578125" style="24"/>
  </cols>
  <sheetData>
    <row r="1" spans="1:25">
      <c r="A1" s="565" t="s">
        <v>113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</row>
    <row r="2" spans="1:25">
      <c r="A2" s="565" t="s">
        <v>0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</row>
    <row r="3" spans="1:25">
      <c r="A3" s="566" t="s">
        <v>1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</row>
    <row r="4" spans="1:25" ht="12.75" thickBot="1">
      <c r="Q4" s="25" t="s">
        <v>13</v>
      </c>
    </row>
    <row r="5" spans="1:25">
      <c r="A5" s="100" t="s">
        <v>27</v>
      </c>
      <c r="B5" s="99" t="s">
        <v>2</v>
      </c>
      <c r="C5" s="153"/>
      <c r="D5" s="28"/>
      <c r="E5" s="28"/>
      <c r="F5" s="102" t="s">
        <v>3</v>
      </c>
      <c r="G5" s="31"/>
      <c r="H5" s="31"/>
      <c r="I5" s="31"/>
      <c r="J5" s="28"/>
      <c r="K5" s="33"/>
      <c r="L5" s="30" t="s">
        <v>4</v>
      </c>
      <c r="M5" s="28"/>
      <c r="N5" s="33"/>
    </row>
    <row r="6" spans="1:25" ht="12.75" thickBot="1">
      <c r="A6" s="101">
        <v>2014</v>
      </c>
      <c r="B6" s="573" t="s">
        <v>28</v>
      </c>
      <c r="C6" s="573"/>
      <c r="D6" s="573"/>
      <c r="E6" s="573"/>
      <c r="F6" s="582" t="s">
        <v>29</v>
      </c>
      <c r="G6" s="573"/>
      <c r="H6" s="573"/>
      <c r="I6" s="573"/>
      <c r="J6" s="573"/>
      <c r="K6" s="583"/>
      <c r="L6" s="584">
        <v>41660</v>
      </c>
      <c r="M6" s="570"/>
      <c r="N6" s="571"/>
    </row>
    <row r="7" spans="1:25" ht="12.75" thickBot="1"/>
    <row r="8" spans="1:25" s="36" customFormat="1">
      <c r="A8" s="579" t="s">
        <v>5</v>
      </c>
      <c r="B8" s="585" t="s">
        <v>6</v>
      </c>
      <c r="C8" s="187" t="s">
        <v>7</v>
      </c>
      <c r="D8" s="581" t="s">
        <v>12</v>
      </c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 t="s">
        <v>11</v>
      </c>
      <c r="Q8" s="576"/>
      <c r="R8" s="35"/>
      <c r="S8" s="192"/>
      <c r="T8" s="193"/>
      <c r="U8" s="113"/>
      <c r="V8" s="549"/>
      <c r="W8" s="549"/>
    </row>
    <row r="9" spans="1:25" s="36" customFormat="1" ht="21" customHeight="1" thickBot="1">
      <c r="A9" s="580"/>
      <c r="B9" s="586"/>
      <c r="C9" s="188" t="s">
        <v>8</v>
      </c>
      <c r="D9" s="91" t="s">
        <v>15</v>
      </c>
      <c r="E9" s="91" t="s">
        <v>16</v>
      </c>
      <c r="F9" s="91" t="s">
        <v>17</v>
      </c>
      <c r="G9" s="91" t="s">
        <v>18</v>
      </c>
      <c r="H9" s="91" t="s">
        <v>19</v>
      </c>
      <c r="I9" s="91" t="s">
        <v>20</v>
      </c>
      <c r="J9" s="91" t="s">
        <v>21</v>
      </c>
      <c r="K9" s="91" t="s">
        <v>22</v>
      </c>
      <c r="L9" s="91" t="s">
        <v>23</v>
      </c>
      <c r="M9" s="91" t="s">
        <v>24</v>
      </c>
      <c r="N9" s="91" t="s">
        <v>25</v>
      </c>
      <c r="O9" s="91" t="s">
        <v>26</v>
      </c>
      <c r="P9" s="91" t="s">
        <v>9</v>
      </c>
      <c r="Q9" s="92" t="s">
        <v>10</v>
      </c>
      <c r="R9" s="61"/>
      <c r="S9" s="192"/>
      <c r="T9" s="193"/>
      <c r="U9" s="113"/>
      <c r="V9" s="549"/>
      <c r="W9" s="549"/>
    </row>
    <row r="10" spans="1:25" s="41" customFormat="1">
      <c r="A10" s="105" t="s">
        <v>83</v>
      </c>
      <c r="B10" s="104"/>
      <c r="C10" s="189"/>
      <c r="D10" s="106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8"/>
      <c r="R10" s="61"/>
      <c r="S10" s="194"/>
      <c r="T10" s="195"/>
      <c r="U10" s="114"/>
      <c r="V10" s="550"/>
      <c r="W10" s="550"/>
    </row>
    <row r="11" spans="1:25">
      <c r="A11" s="51" t="s">
        <v>84</v>
      </c>
      <c r="B11" s="103"/>
      <c r="C11" s="15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69"/>
      <c r="Q11" s="47"/>
      <c r="R11" s="253"/>
    </row>
    <row r="12" spans="1:25">
      <c r="A12" s="54" t="s">
        <v>372</v>
      </c>
      <c r="B12" s="69" t="s">
        <v>81</v>
      </c>
      <c r="C12" s="128">
        <v>7425</v>
      </c>
      <c r="D12" s="69"/>
      <c r="E12" s="46">
        <v>1</v>
      </c>
      <c r="F12" s="46"/>
      <c r="G12" s="46">
        <v>1</v>
      </c>
      <c r="H12" s="46"/>
      <c r="I12" s="46">
        <v>1</v>
      </c>
      <c r="J12" s="46"/>
      <c r="K12" s="46">
        <v>1</v>
      </c>
      <c r="L12" s="46"/>
      <c r="M12" s="46">
        <v>1</v>
      </c>
      <c r="N12" s="46"/>
      <c r="O12" s="46">
        <v>1</v>
      </c>
      <c r="P12" s="69">
        <v>6</v>
      </c>
      <c r="Q12" s="47">
        <f>+C12*P12</f>
        <v>44550</v>
      </c>
      <c r="R12" s="253">
        <f>+P12/12</f>
        <v>0.5</v>
      </c>
      <c r="S12" s="191">
        <f>SUM(D12:O12)</f>
        <v>6</v>
      </c>
      <c r="T12" s="548">
        <f>17.5/100</f>
        <v>0.17499999999999999</v>
      </c>
      <c r="U12" s="112">
        <f>+C12*T12</f>
        <v>1299.375</v>
      </c>
      <c r="V12" s="25">
        <f>+C12-U12</f>
        <v>6125.625</v>
      </c>
      <c r="W12" s="25">
        <v>7425</v>
      </c>
      <c r="X12" s="551">
        <v>9000</v>
      </c>
      <c r="Y12" s="552">
        <f>+W12-C12</f>
        <v>0</v>
      </c>
    </row>
    <row r="13" spans="1:25">
      <c r="A13" s="54" t="s">
        <v>373</v>
      </c>
      <c r="B13" s="69" t="s">
        <v>81</v>
      </c>
      <c r="C13" s="128">
        <v>2475</v>
      </c>
      <c r="D13" s="69"/>
      <c r="E13" s="46">
        <v>1</v>
      </c>
      <c r="F13" s="46"/>
      <c r="G13" s="46">
        <v>1</v>
      </c>
      <c r="H13" s="46"/>
      <c r="I13" s="46">
        <v>1</v>
      </c>
      <c r="J13" s="46"/>
      <c r="K13" s="46">
        <v>1</v>
      </c>
      <c r="L13" s="46"/>
      <c r="M13" s="46">
        <v>1</v>
      </c>
      <c r="N13" s="46"/>
      <c r="O13" s="46">
        <v>1</v>
      </c>
      <c r="P13" s="69">
        <v>6</v>
      </c>
      <c r="Q13" s="47">
        <f>+C13*P13</f>
        <v>14850</v>
      </c>
      <c r="R13" s="253"/>
      <c r="S13" s="191">
        <f t="shared" ref="S13:S73" si="0">SUM(D13:O13)</f>
        <v>6</v>
      </c>
      <c r="T13" s="548">
        <f t="shared" ref="T13:T74" si="1">17.5/100</f>
        <v>0.17499999999999999</v>
      </c>
      <c r="U13" s="112">
        <f>+C13*T13</f>
        <v>433.125</v>
      </c>
      <c r="V13" s="25">
        <f t="shared" ref="V13:V74" si="2">+C13-U13</f>
        <v>2041.875</v>
      </c>
      <c r="W13" s="25">
        <v>2475</v>
      </c>
      <c r="X13" s="551">
        <v>3000</v>
      </c>
      <c r="Y13" s="552">
        <f t="shared" ref="Y13:Y74" si="3">+W13-C13</f>
        <v>0</v>
      </c>
    </row>
    <row r="14" spans="1:25">
      <c r="A14" s="54" t="s">
        <v>374</v>
      </c>
      <c r="B14" s="69" t="s">
        <v>81</v>
      </c>
      <c r="C14" s="128">
        <v>1650</v>
      </c>
      <c r="D14" s="69"/>
      <c r="E14" s="46">
        <v>1</v>
      </c>
      <c r="F14" s="46"/>
      <c r="G14" s="46">
        <v>1</v>
      </c>
      <c r="H14" s="46"/>
      <c r="I14" s="46">
        <v>1</v>
      </c>
      <c r="J14" s="46"/>
      <c r="K14" s="46">
        <v>1</v>
      </c>
      <c r="L14" s="46"/>
      <c r="M14" s="46">
        <v>1</v>
      </c>
      <c r="N14" s="46"/>
      <c r="O14" s="46">
        <v>1</v>
      </c>
      <c r="P14" s="69">
        <v>6</v>
      </c>
      <c r="Q14" s="47">
        <f t="shared" ref="Q14" si="4">+C14*P14</f>
        <v>9900</v>
      </c>
      <c r="R14" s="253"/>
      <c r="S14" s="191">
        <f t="shared" si="0"/>
        <v>6</v>
      </c>
      <c r="T14" s="548">
        <f t="shared" si="1"/>
        <v>0.17499999999999999</v>
      </c>
      <c r="U14" s="112">
        <f t="shared" ref="U14:U18" si="5">+C14*T14</f>
        <v>288.75</v>
      </c>
      <c r="V14" s="25">
        <f t="shared" si="2"/>
        <v>1361.25</v>
      </c>
      <c r="W14" s="25">
        <v>1650</v>
      </c>
      <c r="X14" s="551">
        <v>2000</v>
      </c>
      <c r="Y14" s="552">
        <f t="shared" si="3"/>
        <v>0</v>
      </c>
    </row>
    <row r="15" spans="1:25">
      <c r="A15" s="95" t="s">
        <v>85</v>
      </c>
      <c r="B15" s="69"/>
      <c r="C15" s="190"/>
      <c r="D15" s="69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69"/>
      <c r="Q15" s="47"/>
      <c r="R15" s="253">
        <f t="shared" ref="R15:R86" si="6">+P15/12</f>
        <v>0</v>
      </c>
      <c r="S15" s="191">
        <f t="shared" si="0"/>
        <v>0</v>
      </c>
      <c r="T15" s="548">
        <f t="shared" si="1"/>
        <v>0.17499999999999999</v>
      </c>
      <c r="U15" s="112">
        <f t="shared" si="5"/>
        <v>0</v>
      </c>
      <c r="V15" s="25">
        <f t="shared" si="2"/>
        <v>0</v>
      </c>
      <c r="W15" s="25">
        <v>0</v>
      </c>
      <c r="X15" s="551">
        <v>0</v>
      </c>
      <c r="Y15" s="552">
        <f t="shared" si="3"/>
        <v>0</v>
      </c>
    </row>
    <row r="16" spans="1:25">
      <c r="A16" s="54" t="s">
        <v>375</v>
      </c>
      <c r="B16" s="49" t="s">
        <v>81</v>
      </c>
      <c r="C16" s="128">
        <v>206.25</v>
      </c>
      <c r="D16" s="69">
        <v>1</v>
      </c>
      <c r="E16" s="69">
        <v>1</v>
      </c>
      <c r="F16" s="69">
        <v>1</v>
      </c>
      <c r="G16" s="69">
        <v>1</v>
      </c>
      <c r="H16" s="69">
        <v>1</v>
      </c>
      <c r="I16" s="69">
        <v>1</v>
      </c>
      <c r="J16" s="69">
        <v>1</v>
      </c>
      <c r="K16" s="69">
        <v>1</v>
      </c>
      <c r="L16" s="69">
        <v>1</v>
      </c>
      <c r="M16" s="69">
        <v>1</v>
      </c>
      <c r="N16" s="69">
        <v>1</v>
      </c>
      <c r="O16" s="69">
        <v>1</v>
      </c>
      <c r="P16" s="69">
        <v>12</v>
      </c>
      <c r="Q16" s="47">
        <f t="shared" ref="Q16:Q84" si="7">+C16*P16</f>
        <v>2475</v>
      </c>
      <c r="R16" s="253">
        <f t="shared" si="6"/>
        <v>1</v>
      </c>
      <c r="S16" s="191">
        <f t="shared" si="0"/>
        <v>12</v>
      </c>
      <c r="T16" s="548">
        <f t="shared" si="1"/>
        <v>0.17499999999999999</v>
      </c>
      <c r="U16" s="112">
        <f t="shared" si="5"/>
        <v>36.09375</v>
      </c>
      <c r="V16" s="25">
        <f t="shared" si="2"/>
        <v>170.15625</v>
      </c>
      <c r="W16" s="25">
        <v>206.25</v>
      </c>
      <c r="X16" s="551">
        <v>250</v>
      </c>
      <c r="Y16" s="552">
        <f t="shared" si="3"/>
        <v>0</v>
      </c>
    </row>
    <row r="17" spans="1:25">
      <c r="A17" s="54" t="s">
        <v>376</v>
      </c>
      <c r="B17" s="49" t="s">
        <v>81</v>
      </c>
      <c r="C17" s="128">
        <v>123.75</v>
      </c>
      <c r="D17" s="69">
        <v>1</v>
      </c>
      <c r="E17" s="69">
        <v>1</v>
      </c>
      <c r="F17" s="69">
        <v>1</v>
      </c>
      <c r="G17" s="69">
        <v>1</v>
      </c>
      <c r="H17" s="69">
        <v>1</v>
      </c>
      <c r="I17" s="69">
        <v>1</v>
      </c>
      <c r="J17" s="69">
        <v>1</v>
      </c>
      <c r="K17" s="69">
        <v>1</v>
      </c>
      <c r="L17" s="69">
        <v>1</v>
      </c>
      <c r="M17" s="69">
        <v>1</v>
      </c>
      <c r="N17" s="69">
        <v>1</v>
      </c>
      <c r="O17" s="69">
        <v>1</v>
      </c>
      <c r="P17" s="69">
        <v>12</v>
      </c>
      <c r="Q17" s="47">
        <f t="shared" si="7"/>
        <v>1485</v>
      </c>
      <c r="R17" s="253"/>
      <c r="S17" s="191">
        <f t="shared" si="0"/>
        <v>12</v>
      </c>
      <c r="T17" s="548">
        <f t="shared" si="1"/>
        <v>0.17499999999999999</v>
      </c>
      <c r="U17" s="112">
        <f t="shared" si="5"/>
        <v>21.65625</v>
      </c>
      <c r="V17" s="25">
        <f t="shared" si="2"/>
        <v>102.09375</v>
      </c>
      <c r="W17" s="25">
        <v>123.75</v>
      </c>
      <c r="X17" s="551">
        <v>150</v>
      </c>
      <c r="Y17" s="552">
        <f t="shared" si="3"/>
        <v>0</v>
      </c>
    </row>
    <row r="18" spans="1:25">
      <c r="A18" s="54" t="s">
        <v>377</v>
      </c>
      <c r="B18" s="49" t="s">
        <v>81</v>
      </c>
      <c r="C18" s="128">
        <v>82.5</v>
      </c>
      <c r="D18" s="69">
        <v>1</v>
      </c>
      <c r="E18" s="69">
        <v>1</v>
      </c>
      <c r="F18" s="69">
        <v>1</v>
      </c>
      <c r="G18" s="69">
        <v>1</v>
      </c>
      <c r="H18" s="69">
        <v>1</v>
      </c>
      <c r="I18" s="69">
        <v>1</v>
      </c>
      <c r="J18" s="69">
        <v>1</v>
      </c>
      <c r="K18" s="69">
        <v>1</v>
      </c>
      <c r="L18" s="69">
        <v>1</v>
      </c>
      <c r="M18" s="69">
        <v>1</v>
      </c>
      <c r="N18" s="69">
        <v>1</v>
      </c>
      <c r="O18" s="69">
        <v>1</v>
      </c>
      <c r="P18" s="69">
        <v>12</v>
      </c>
      <c r="Q18" s="47">
        <f t="shared" si="7"/>
        <v>990</v>
      </c>
      <c r="R18" s="253"/>
      <c r="S18" s="191">
        <f t="shared" si="0"/>
        <v>12</v>
      </c>
      <c r="T18" s="548">
        <f t="shared" si="1"/>
        <v>0.17499999999999999</v>
      </c>
      <c r="U18" s="112">
        <f t="shared" si="5"/>
        <v>14.437499999999998</v>
      </c>
      <c r="V18" s="25">
        <f t="shared" si="2"/>
        <v>68.0625</v>
      </c>
      <c r="W18" s="25">
        <v>82.5</v>
      </c>
      <c r="X18" s="551">
        <v>100</v>
      </c>
      <c r="Y18" s="552">
        <f t="shared" si="3"/>
        <v>0</v>
      </c>
    </row>
    <row r="19" spans="1:25">
      <c r="A19" s="95" t="s">
        <v>86</v>
      </c>
      <c r="B19" s="69"/>
      <c r="C19" s="190"/>
      <c r="D19" s="69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69"/>
      <c r="Q19" s="47"/>
      <c r="R19" s="253">
        <f t="shared" si="6"/>
        <v>0</v>
      </c>
      <c r="S19" s="191">
        <f t="shared" si="0"/>
        <v>0</v>
      </c>
      <c r="T19" s="548">
        <f t="shared" si="1"/>
        <v>0.17499999999999999</v>
      </c>
      <c r="U19" s="112">
        <f t="shared" ref="U19:U74" si="8">+C19*T19</f>
        <v>0</v>
      </c>
      <c r="V19" s="25">
        <f t="shared" si="2"/>
        <v>0</v>
      </c>
      <c r="W19" s="25">
        <v>0</v>
      </c>
      <c r="X19" s="551">
        <v>0</v>
      </c>
      <c r="Y19" s="552">
        <f t="shared" si="3"/>
        <v>0</v>
      </c>
    </row>
    <row r="20" spans="1:25">
      <c r="A20" s="54" t="s">
        <v>378</v>
      </c>
      <c r="B20" s="69" t="s">
        <v>81</v>
      </c>
      <c r="C20" s="134">
        <v>8250</v>
      </c>
      <c r="D20" s="69">
        <v>1</v>
      </c>
      <c r="E20" s="69">
        <v>1</v>
      </c>
      <c r="F20" s="69">
        <v>1</v>
      </c>
      <c r="G20" s="69">
        <v>1</v>
      </c>
      <c r="H20" s="69">
        <v>1</v>
      </c>
      <c r="I20" s="69">
        <v>1</v>
      </c>
      <c r="J20" s="69">
        <v>1</v>
      </c>
      <c r="K20" s="69">
        <v>1</v>
      </c>
      <c r="L20" s="69">
        <v>1</v>
      </c>
      <c r="M20" s="69">
        <v>1</v>
      </c>
      <c r="N20" s="69">
        <v>1</v>
      </c>
      <c r="O20" s="69">
        <v>1</v>
      </c>
      <c r="P20" s="69">
        <v>12</v>
      </c>
      <c r="Q20" s="47">
        <f t="shared" si="7"/>
        <v>99000</v>
      </c>
      <c r="R20" s="253">
        <f t="shared" si="6"/>
        <v>1</v>
      </c>
      <c r="S20" s="191">
        <f t="shared" si="0"/>
        <v>12</v>
      </c>
      <c r="T20" s="548">
        <f t="shared" si="1"/>
        <v>0.17499999999999999</v>
      </c>
      <c r="U20" s="112">
        <f t="shared" si="8"/>
        <v>1443.75</v>
      </c>
      <c r="V20" s="25">
        <f t="shared" si="2"/>
        <v>6806.25</v>
      </c>
      <c r="W20" s="25">
        <v>8250</v>
      </c>
      <c r="X20" s="551">
        <v>10000</v>
      </c>
      <c r="Y20" s="552">
        <f t="shared" si="3"/>
        <v>0</v>
      </c>
    </row>
    <row r="21" spans="1:25">
      <c r="A21" s="54" t="s">
        <v>379</v>
      </c>
      <c r="B21" s="69" t="s">
        <v>81</v>
      </c>
      <c r="C21" s="134">
        <v>1237.5</v>
      </c>
      <c r="D21" s="69">
        <v>1</v>
      </c>
      <c r="E21" s="69">
        <v>1</v>
      </c>
      <c r="F21" s="69">
        <v>1</v>
      </c>
      <c r="G21" s="69">
        <v>1</v>
      </c>
      <c r="H21" s="69">
        <v>1</v>
      </c>
      <c r="I21" s="69">
        <v>1</v>
      </c>
      <c r="J21" s="69">
        <v>1</v>
      </c>
      <c r="K21" s="69">
        <v>1</v>
      </c>
      <c r="L21" s="69">
        <v>1</v>
      </c>
      <c r="M21" s="69">
        <v>1</v>
      </c>
      <c r="N21" s="69">
        <v>1</v>
      </c>
      <c r="O21" s="69">
        <v>1</v>
      </c>
      <c r="P21" s="69">
        <v>12</v>
      </c>
      <c r="Q21" s="47">
        <f t="shared" si="7"/>
        <v>14850</v>
      </c>
      <c r="R21" s="253"/>
      <c r="S21" s="191">
        <f t="shared" si="0"/>
        <v>12</v>
      </c>
      <c r="T21" s="548">
        <f t="shared" si="1"/>
        <v>0.17499999999999999</v>
      </c>
      <c r="U21" s="112">
        <f t="shared" si="8"/>
        <v>216.5625</v>
      </c>
      <c r="V21" s="25">
        <f t="shared" si="2"/>
        <v>1020.9375</v>
      </c>
      <c r="W21" s="25">
        <v>1237.5</v>
      </c>
      <c r="X21" s="551">
        <v>1500</v>
      </c>
      <c r="Y21" s="552">
        <f t="shared" si="3"/>
        <v>0</v>
      </c>
    </row>
    <row r="22" spans="1:25">
      <c r="A22" s="95" t="s">
        <v>87</v>
      </c>
      <c r="B22" s="69"/>
      <c r="C22" s="190"/>
      <c r="D22" s="69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69"/>
      <c r="Q22" s="47"/>
      <c r="R22" s="253">
        <f t="shared" si="6"/>
        <v>0</v>
      </c>
      <c r="S22" s="191">
        <f t="shared" si="0"/>
        <v>0</v>
      </c>
      <c r="T22" s="548">
        <f t="shared" si="1"/>
        <v>0.17499999999999999</v>
      </c>
      <c r="U22" s="112">
        <f t="shared" si="8"/>
        <v>0</v>
      </c>
      <c r="V22" s="25">
        <f t="shared" si="2"/>
        <v>0</v>
      </c>
      <c r="W22" s="25">
        <v>0</v>
      </c>
      <c r="X22" s="551">
        <v>0</v>
      </c>
      <c r="Y22" s="552">
        <f t="shared" si="3"/>
        <v>0</v>
      </c>
    </row>
    <row r="23" spans="1:25">
      <c r="A23" s="179" t="s">
        <v>380</v>
      </c>
      <c r="B23" s="69" t="s">
        <v>81</v>
      </c>
      <c r="C23" s="134">
        <v>165</v>
      </c>
      <c r="D23" s="69">
        <v>1</v>
      </c>
      <c r="E23" s="69">
        <v>1</v>
      </c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48">
        <v>2</v>
      </c>
      <c r="Q23" s="47">
        <f t="shared" si="7"/>
        <v>330</v>
      </c>
      <c r="R23" s="253">
        <f t="shared" si="6"/>
        <v>0.16666666666666666</v>
      </c>
      <c r="S23" s="191">
        <f t="shared" si="0"/>
        <v>2</v>
      </c>
      <c r="T23" s="548">
        <f t="shared" si="1"/>
        <v>0.17499999999999999</v>
      </c>
      <c r="U23" s="112">
        <f t="shared" si="8"/>
        <v>28.874999999999996</v>
      </c>
      <c r="V23" s="25">
        <f t="shared" si="2"/>
        <v>136.125</v>
      </c>
      <c r="W23" s="25">
        <v>165</v>
      </c>
      <c r="X23" s="551">
        <v>200</v>
      </c>
      <c r="Y23" s="552">
        <f t="shared" si="3"/>
        <v>0</v>
      </c>
    </row>
    <row r="24" spans="1:25">
      <c r="A24" s="179" t="s">
        <v>381</v>
      </c>
      <c r="B24" s="69" t="s">
        <v>81</v>
      </c>
      <c r="C24" s="134">
        <v>165</v>
      </c>
      <c r="D24" s="69">
        <v>1</v>
      </c>
      <c r="E24" s="69">
        <v>1</v>
      </c>
      <c r="F24" s="69">
        <v>1</v>
      </c>
      <c r="G24" s="69">
        <v>1</v>
      </c>
      <c r="H24" s="69">
        <v>1</v>
      </c>
      <c r="I24" s="69">
        <v>1</v>
      </c>
      <c r="J24" s="69">
        <v>1</v>
      </c>
      <c r="K24" s="69">
        <v>1</v>
      </c>
      <c r="L24" s="69">
        <v>1</v>
      </c>
      <c r="M24" s="69">
        <v>1</v>
      </c>
      <c r="N24" s="69">
        <v>1</v>
      </c>
      <c r="O24" s="69">
        <v>1</v>
      </c>
      <c r="P24" s="48">
        <v>12</v>
      </c>
      <c r="Q24" s="47">
        <f t="shared" si="7"/>
        <v>1980</v>
      </c>
      <c r="R24" s="253">
        <f t="shared" si="6"/>
        <v>1</v>
      </c>
      <c r="S24" s="191">
        <f t="shared" si="0"/>
        <v>12</v>
      </c>
      <c r="T24" s="548">
        <f t="shared" si="1"/>
        <v>0.17499999999999999</v>
      </c>
      <c r="U24" s="112">
        <f t="shared" si="8"/>
        <v>28.874999999999996</v>
      </c>
      <c r="V24" s="25">
        <f t="shared" si="2"/>
        <v>136.125</v>
      </c>
      <c r="W24" s="25">
        <v>165</v>
      </c>
      <c r="X24" s="551">
        <v>200</v>
      </c>
      <c r="Y24" s="552">
        <f t="shared" si="3"/>
        <v>0</v>
      </c>
    </row>
    <row r="25" spans="1:25">
      <c r="A25" s="183" t="s">
        <v>186</v>
      </c>
      <c r="B25" s="69" t="s">
        <v>81</v>
      </c>
      <c r="C25" s="134">
        <v>412.5</v>
      </c>
      <c r="D25" s="69"/>
      <c r="E25" s="46"/>
      <c r="F25" s="46"/>
      <c r="G25" s="46"/>
      <c r="H25" s="46"/>
      <c r="I25" s="46"/>
      <c r="J25" s="46">
        <v>1</v>
      </c>
      <c r="K25" s="46"/>
      <c r="L25" s="46"/>
      <c r="M25" s="46"/>
      <c r="N25" s="46"/>
      <c r="O25" s="46"/>
      <c r="P25" s="48">
        <v>1</v>
      </c>
      <c r="Q25" s="47">
        <f t="shared" si="7"/>
        <v>412.5</v>
      </c>
      <c r="R25" s="253">
        <f t="shared" si="6"/>
        <v>8.3333333333333329E-2</v>
      </c>
      <c r="S25" s="191">
        <f t="shared" si="0"/>
        <v>1</v>
      </c>
      <c r="T25" s="548">
        <f t="shared" si="1"/>
        <v>0.17499999999999999</v>
      </c>
      <c r="U25" s="112">
        <f t="shared" si="8"/>
        <v>72.1875</v>
      </c>
      <c r="V25" s="25">
        <f t="shared" si="2"/>
        <v>340.3125</v>
      </c>
      <c r="W25" s="25">
        <v>412.5</v>
      </c>
      <c r="X25" s="551">
        <v>500</v>
      </c>
      <c r="Y25" s="552">
        <f t="shared" si="3"/>
        <v>0</v>
      </c>
    </row>
    <row r="26" spans="1:25">
      <c r="A26" s="51" t="s">
        <v>88</v>
      </c>
      <c r="B26" s="69"/>
      <c r="C26" s="190"/>
      <c r="D26" s="69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69"/>
      <c r="Q26" s="47"/>
      <c r="R26" s="253">
        <f t="shared" si="6"/>
        <v>0</v>
      </c>
      <c r="S26" s="191">
        <f t="shared" si="0"/>
        <v>0</v>
      </c>
      <c r="T26" s="548">
        <f t="shared" si="1"/>
        <v>0.17499999999999999</v>
      </c>
      <c r="U26" s="112">
        <f t="shared" si="8"/>
        <v>0</v>
      </c>
      <c r="V26" s="25">
        <f t="shared" si="2"/>
        <v>0</v>
      </c>
      <c r="W26" s="25">
        <v>0</v>
      </c>
      <c r="X26" s="551">
        <v>0</v>
      </c>
      <c r="Y26" s="552">
        <f t="shared" si="3"/>
        <v>0</v>
      </c>
    </row>
    <row r="27" spans="1:25">
      <c r="A27" s="181" t="s">
        <v>382</v>
      </c>
      <c r="B27" s="69" t="s">
        <v>81</v>
      </c>
      <c r="C27" s="128">
        <v>1650</v>
      </c>
      <c r="D27" s="69"/>
      <c r="E27" s="46">
        <v>1</v>
      </c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69">
        <v>1</v>
      </c>
      <c r="Q27" s="47">
        <f t="shared" si="7"/>
        <v>1650</v>
      </c>
      <c r="R27" s="253">
        <f t="shared" si="6"/>
        <v>8.3333333333333329E-2</v>
      </c>
      <c r="S27" s="191">
        <f t="shared" si="0"/>
        <v>1</v>
      </c>
      <c r="T27" s="548">
        <f t="shared" si="1"/>
        <v>0.17499999999999999</v>
      </c>
      <c r="U27" s="112">
        <f t="shared" si="8"/>
        <v>288.75</v>
      </c>
      <c r="V27" s="25">
        <f t="shared" si="2"/>
        <v>1361.25</v>
      </c>
      <c r="W27" s="25">
        <v>1650</v>
      </c>
      <c r="X27" s="551">
        <v>2000</v>
      </c>
      <c r="Y27" s="552">
        <f t="shared" si="3"/>
        <v>0</v>
      </c>
    </row>
    <row r="28" spans="1:25">
      <c r="A28" s="181" t="s">
        <v>383</v>
      </c>
      <c r="B28" s="69" t="s">
        <v>81</v>
      </c>
      <c r="C28" s="128">
        <v>1485</v>
      </c>
      <c r="D28" s="69"/>
      <c r="E28" s="46"/>
      <c r="F28" s="46"/>
      <c r="G28" s="46"/>
      <c r="H28" s="46"/>
      <c r="I28" s="46"/>
      <c r="J28" s="46"/>
      <c r="K28" s="46">
        <v>1</v>
      </c>
      <c r="L28" s="46"/>
      <c r="M28" s="46"/>
      <c r="N28" s="46"/>
      <c r="O28" s="46"/>
      <c r="P28" s="69">
        <v>1</v>
      </c>
      <c r="Q28" s="47">
        <f t="shared" si="7"/>
        <v>1485</v>
      </c>
      <c r="R28" s="253">
        <f t="shared" si="6"/>
        <v>8.3333333333333329E-2</v>
      </c>
      <c r="S28" s="191">
        <f t="shared" si="0"/>
        <v>1</v>
      </c>
      <c r="T28" s="548">
        <f t="shared" si="1"/>
        <v>0.17499999999999999</v>
      </c>
      <c r="U28" s="112">
        <f t="shared" si="8"/>
        <v>259.875</v>
      </c>
      <c r="V28" s="25">
        <f t="shared" si="2"/>
        <v>1225.125</v>
      </c>
      <c r="W28" s="25">
        <v>1485</v>
      </c>
      <c r="X28" s="551">
        <v>1800</v>
      </c>
      <c r="Y28" s="552">
        <f t="shared" si="3"/>
        <v>0</v>
      </c>
    </row>
    <row r="29" spans="1:25">
      <c r="A29" s="493" t="s">
        <v>188</v>
      </c>
      <c r="B29" s="331" t="s">
        <v>81</v>
      </c>
      <c r="C29" s="384">
        <v>36000</v>
      </c>
      <c r="D29" s="331">
        <v>1</v>
      </c>
      <c r="E29" s="331"/>
      <c r="F29" s="331"/>
      <c r="G29" s="331"/>
      <c r="H29" s="331"/>
      <c r="I29" s="331"/>
      <c r="J29" s="331"/>
      <c r="K29" s="331"/>
      <c r="L29" s="331"/>
      <c r="M29" s="331"/>
      <c r="N29" s="331"/>
      <c r="O29" s="331"/>
      <c r="P29" s="331">
        <v>1</v>
      </c>
      <c r="Q29" s="334">
        <f t="shared" si="7"/>
        <v>36000</v>
      </c>
      <c r="R29" s="253">
        <f t="shared" si="6"/>
        <v>8.3333333333333329E-2</v>
      </c>
      <c r="S29" s="191">
        <f t="shared" si="0"/>
        <v>1</v>
      </c>
      <c r="T29" s="548">
        <f t="shared" si="1"/>
        <v>0.17499999999999999</v>
      </c>
      <c r="U29" s="112">
        <f t="shared" si="8"/>
        <v>6300</v>
      </c>
      <c r="V29" s="25">
        <f t="shared" si="2"/>
        <v>29700</v>
      </c>
      <c r="W29" s="25">
        <v>29700</v>
      </c>
      <c r="X29" s="551">
        <v>36000</v>
      </c>
      <c r="Y29" s="552">
        <f t="shared" si="3"/>
        <v>-6300</v>
      </c>
    </row>
    <row r="30" spans="1:25">
      <c r="A30" s="181" t="s">
        <v>384</v>
      </c>
      <c r="B30" s="69" t="s">
        <v>81</v>
      </c>
      <c r="C30" s="128">
        <v>24750</v>
      </c>
      <c r="D30" s="69"/>
      <c r="E30" s="46"/>
      <c r="F30" s="46"/>
      <c r="G30" s="46"/>
      <c r="H30" s="46"/>
      <c r="I30" s="46"/>
      <c r="J30" s="46"/>
      <c r="K30" s="46"/>
      <c r="L30" s="46">
        <v>1</v>
      </c>
      <c r="M30" s="46"/>
      <c r="N30" s="46"/>
      <c r="O30" s="46"/>
      <c r="P30" s="69">
        <v>1</v>
      </c>
      <c r="Q30" s="47">
        <f t="shared" si="7"/>
        <v>24750</v>
      </c>
      <c r="R30" s="253">
        <f t="shared" si="6"/>
        <v>8.3333333333333329E-2</v>
      </c>
      <c r="S30" s="191">
        <f t="shared" si="0"/>
        <v>1</v>
      </c>
      <c r="T30" s="548">
        <f t="shared" si="1"/>
        <v>0.17499999999999999</v>
      </c>
      <c r="U30" s="112">
        <f t="shared" si="8"/>
        <v>4331.25</v>
      </c>
      <c r="V30" s="25">
        <f t="shared" si="2"/>
        <v>20418.75</v>
      </c>
      <c r="W30" s="25">
        <v>24750</v>
      </c>
      <c r="X30" s="551">
        <v>30000</v>
      </c>
      <c r="Y30" s="552">
        <f t="shared" si="3"/>
        <v>0</v>
      </c>
    </row>
    <row r="31" spans="1:25">
      <c r="A31" s="181" t="s">
        <v>385</v>
      </c>
      <c r="B31" s="69" t="s">
        <v>81</v>
      </c>
      <c r="C31" s="128">
        <v>24750</v>
      </c>
      <c r="D31" s="69"/>
      <c r="E31" s="46">
        <v>1</v>
      </c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69">
        <v>1</v>
      </c>
      <c r="Q31" s="47">
        <f t="shared" si="7"/>
        <v>24750</v>
      </c>
      <c r="R31" s="253">
        <f t="shared" si="6"/>
        <v>8.3333333333333329E-2</v>
      </c>
      <c r="S31" s="191">
        <f t="shared" si="0"/>
        <v>1</v>
      </c>
      <c r="T31" s="548">
        <f t="shared" si="1"/>
        <v>0.17499999999999999</v>
      </c>
      <c r="U31" s="112">
        <f t="shared" si="8"/>
        <v>4331.25</v>
      </c>
      <c r="V31" s="25">
        <f t="shared" si="2"/>
        <v>20418.75</v>
      </c>
      <c r="W31" s="25">
        <v>24750</v>
      </c>
      <c r="X31" s="551">
        <v>30000</v>
      </c>
      <c r="Y31" s="552">
        <f t="shared" si="3"/>
        <v>0</v>
      </c>
    </row>
    <row r="32" spans="1:25">
      <c r="A32" s="181" t="s">
        <v>386</v>
      </c>
      <c r="B32" s="69" t="s">
        <v>81</v>
      </c>
      <c r="C32" s="128">
        <v>16500</v>
      </c>
      <c r="D32" s="69"/>
      <c r="E32" s="46"/>
      <c r="F32" s="46"/>
      <c r="G32" s="46"/>
      <c r="H32" s="46"/>
      <c r="I32" s="46"/>
      <c r="J32" s="46"/>
      <c r="K32" s="46"/>
      <c r="L32" s="46">
        <v>1</v>
      </c>
      <c r="M32" s="46"/>
      <c r="N32" s="46"/>
      <c r="O32" s="46"/>
      <c r="P32" s="69">
        <v>1</v>
      </c>
      <c r="Q32" s="47">
        <f t="shared" si="7"/>
        <v>16500</v>
      </c>
      <c r="R32" s="253">
        <f t="shared" si="6"/>
        <v>8.3333333333333329E-2</v>
      </c>
      <c r="S32" s="191">
        <f t="shared" si="0"/>
        <v>1</v>
      </c>
      <c r="T32" s="548">
        <f t="shared" si="1"/>
        <v>0.17499999999999999</v>
      </c>
      <c r="U32" s="112">
        <f t="shared" si="8"/>
        <v>2887.5</v>
      </c>
      <c r="V32" s="25">
        <f t="shared" si="2"/>
        <v>13612.5</v>
      </c>
      <c r="W32" s="25">
        <v>16500</v>
      </c>
      <c r="X32" s="551">
        <v>20000</v>
      </c>
      <c r="Y32" s="552">
        <f t="shared" si="3"/>
        <v>0</v>
      </c>
    </row>
    <row r="33" spans="1:25">
      <c r="A33" s="181" t="s">
        <v>387</v>
      </c>
      <c r="B33" s="69" t="s">
        <v>81</v>
      </c>
      <c r="C33" s="128">
        <v>16500</v>
      </c>
      <c r="D33" s="69"/>
      <c r="E33" s="46">
        <v>1</v>
      </c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69">
        <v>1</v>
      </c>
      <c r="Q33" s="47">
        <f t="shared" si="7"/>
        <v>16500</v>
      </c>
      <c r="R33" s="253">
        <f t="shared" si="6"/>
        <v>8.3333333333333329E-2</v>
      </c>
      <c r="S33" s="191">
        <f t="shared" si="0"/>
        <v>1</v>
      </c>
      <c r="T33" s="548">
        <f t="shared" si="1"/>
        <v>0.17499999999999999</v>
      </c>
      <c r="U33" s="112">
        <f t="shared" si="8"/>
        <v>2887.5</v>
      </c>
      <c r="V33" s="25">
        <f t="shared" si="2"/>
        <v>13612.5</v>
      </c>
      <c r="W33" s="25">
        <v>16500</v>
      </c>
      <c r="X33" s="551">
        <v>20000</v>
      </c>
      <c r="Y33" s="552">
        <f t="shared" si="3"/>
        <v>0</v>
      </c>
    </row>
    <row r="34" spans="1:25">
      <c r="A34" s="177" t="s">
        <v>187</v>
      </c>
      <c r="B34" s="69" t="s">
        <v>81</v>
      </c>
      <c r="C34" s="130">
        <v>74250</v>
      </c>
      <c r="D34" s="69"/>
      <c r="E34" s="46">
        <v>1</v>
      </c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69">
        <v>1</v>
      </c>
      <c r="Q34" s="47">
        <f t="shared" si="7"/>
        <v>74250</v>
      </c>
      <c r="R34" s="253">
        <f t="shared" si="6"/>
        <v>8.3333333333333329E-2</v>
      </c>
      <c r="S34" s="191">
        <f t="shared" si="0"/>
        <v>1</v>
      </c>
      <c r="T34" s="548">
        <f t="shared" si="1"/>
        <v>0.17499999999999999</v>
      </c>
      <c r="U34" s="112">
        <f t="shared" si="8"/>
        <v>12993.75</v>
      </c>
      <c r="V34" s="25">
        <f t="shared" si="2"/>
        <v>61256.25</v>
      </c>
      <c r="W34" s="25">
        <v>74250</v>
      </c>
      <c r="X34" s="551">
        <v>90000</v>
      </c>
      <c r="Y34" s="552">
        <f t="shared" si="3"/>
        <v>0</v>
      </c>
    </row>
    <row r="35" spans="1:25">
      <c r="A35" s="51" t="s">
        <v>89</v>
      </c>
      <c r="B35" s="69"/>
      <c r="C35" s="190"/>
      <c r="D35" s="69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69"/>
      <c r="Q35" s="47"/>
      <c r="R35" s="253">
        <f t="shared" si="6"/>
        <v>0</v>
      </c>
      <c r="S35" s="191">
        <f t="shared" si="0"/>
        <v>0</v>
      </c>
      <c r="T35" s="548">
        <f t="shared" si="1"/>
        <v>0.17499999999999999</v>
      </c>
      <c r="U35" s="112">
        <f t="shared" si="8"/>
        <v>0</v>
      </c>
      <c r="V35" s="25">
        <f t="shared" si="2"/>
        <v>0</v>
      </c>
      <c r="W35" s="25">
        <v>0</v>
      </c>
      <c r="X35" s="551">
        <v>0</v>
      </c>
      <c r="Y35" s="552">
        <f t="shared" si="3"/>
        <v>0</v>
      </c>
    </row>
    <row r="36" spans="1:25">
      <c r="A36" s="54" t="s">
        <v>388</v>
      </c>
      <c r="B36" s="69" t="s">
        <v>81</v>
      </c>
      <c r="C36" s="128">
        <v>3300</v>
      </c>
      <c r="D36" s="69">
        <v>1</v>
      </c>
      <c r="E36" s="69">
        <v>1</v>
      </c>
      <c r="F36" s="69">
        <v>1</v>
      </c>
      <c r="G36" s="69">
        <v>1</v>
      </c>
      <c r="H36" s="69">
        <v>1</v>
      </c>
      <c r="I36" s="69">
        <v>1</v>
      </c>
      <c r="J36" s="69">
        <v>1</v>
      </c>
      <c r="K36" s="69">
        <v>1</v>
      </c>
      <c r="L36" s="69">
        <v>1</v>
      </c>
      <c r="M36" s="69">
        <v>1</v>
      </c>
      <c r="N36" s="69">
        <v>1</v>
      </c>
      <c r="O36" s="69">
        <v>1</v>
      </c>
      <c r="P36" s="131">
        <v>12</v>
      </c>
      <c r="Q36" s="47">
        <f t="shared" si="7"/>
        <v>39600</v>
      </c>
      <c r="R36" s="253">
        <f t="shared" si="6"/>
        <v>1</v>
      </c>
      <c r="S36" s="191">
        <f t="shared" si="0"/>
        <v>12</v>
      </c>
      <c r="T36" s="548">
        <f t="shared" si="1"/>
        <v>0.17499999999999999</v>
      </c>
      <c r="U36" s="112">
        <f t="shared" si="8"/>
        <v>577.5</v>
      </c>
      <c r="V36" s="25">
        <f t="shared" si="2"/>
        <v>2722.5</v>
      </c>
      <c r="W36" s="25">
        <v>3300</v>
      </c>
      <c r="X36" s="551">
        <v>4000</v>
      </c>
      <c r="Y36" s="552">
        <f t="shared" si="3"/>
        <v>0</v>
      </c>
    </row>
    <row r="37" spans="1:25">
      <c r="A37" s="54" t="s">
        <v>389</v>
      </c>
      <c r="B37" s="69" t="s">
        <v>81</v>
      </c>
      <c r="C37" s="128">
        <v>2887.5</v>
      </c>
      <c r="D37" s="69">
        <v>1</v>
      </c>
      <c r="E37" s="69">
        <v>1</v>
      </c>
      <c r="F37" s="69">
        <v>1</v>
      </c>
      <c r="G37" s="69">
        <v>1</v>
      </c>
      <c r="H37" s="69">
        <v>1</v>
      </c>
      <c r="I37" s="69">
        <v>1</v>
      </c>
      <c r="J37" s="69">
        <v>1</v>
      </c>
      <c r="K37" s="69">
        <v>1</v>
      </c>
      <c r="L37" s="69">
        <v>1</v>
      </c>
      <c r="M37" s="69">
        <v>1</v>
      </c>
      <c r="N37" s="69">
        <v>1</v>
      </c>
      <c r="O37" s="69">
        <v>1</v>
      </c>
      <c r="P37" s="131">
        <v>12</v>
      </c>
      <c r="Q37" s="47">
        <f t="shared" si="7"/>
        <v>34650</v>
      </c>
      <c r="R37" s="253">
        <f t="shared" si="6"/>
        <v>1</v>
      </c>
      <c r="S37" s="191">
        <f t="shared" si="0"/>
        <v>12</v>
      </c>
      <c r="T37" s="548">
        <f t="shared" si="1"/>
        <v>0.17499999999999999</v>
      </c>
      <c r="U37" s="112">
        <f t="shared" si="8"/>
        <v>505.31249999999994</v>
      </c>
      <c r="V37" s="25">
        <f t="shared" si="2"/>
        <v>2382.1875</v>
      </c>
      <c r="W37" s="25">
        <v>2887.5</v>
      </c>
      <c r="X37" s="551">
        <v>3500</v>
      </c>
      <c r="Y37" s="552">
        <f t="shared" si="3"/>
        <v>0</v>
      </c>
    </row>
    <row r="38" spans="1:25">
      <c r="A38" s="54" t="s">
        <v>390</v>
      </c>
      <c r="B38" s="69" t="s">
        <v>81</v>
      </c>
      <c r="C38" s="128">
        <v>2475</v>
      </c>
      <c r="D38" s="69">
        <v>1</v>
      </c>
      <c r="E38" s="69">
        <v>1</v>
      </c>
      <c r="F38" s="69">
        <v>1</v>
      </c>
      <c r="G38" s="69">
        <v>1</v>
      </c>
      <c r="H38" s="69">
        <v>1</v>
      </c>
      <c r="I38" s="69">
        <v>1</v>
      </c>
      <c r="J38" s="69">
        <v>1</v>
      </c>
      <c r="K38" s="69">
        <v>1</v>
      </c>
      <c r="L38" s="69">
        <v>1</v>
      </c>
      <c r="M38" s="69">
        <v>1</v>
      </c>
      <c r="N38" s="69">
        <v>1</v>
      </c>
      <c r="O38" s="69">
        <v>1</v>
      </c>
      <c r="P38" s="131">
        <v>12</v>
      </c>
      <c r="Q38" s="47">
        <f t="shared" si="7"/>
        <v>29700</v>
      </c>
      <c r="R38" s="253">
        <f t="shared" si="6"/>
        <v>1</v>
      </c>
      <c r="S38" s="191">
        <f t="shared" si="0"/>
        <v>12</v>
      </c>
      <c r="T38" s="548">
        <f t="shared" si="1"/>
        <v>0.17499999999999999</v>
      </c>
      <c r="U38" s="112">
        <f t="shared" si="8"/>
        <v>433.125</v>
      </c>
      <c r="V38" s="25">
        <f t="shared" si="2"/>
        <v>2041.875</v>
      </c>
      <c r="W38" s="25">
        <v>2475</v>
      </c>
      <c r="X38" s="551">
        <v>3000</v>
      </c>
      <c r="Y38" s="552">
        <f t="shared" si="3"/>
        <v>0</v>
      </c>
    </row>
    <row r="39" spans="1:25">
      <c r="A39" s="494" t="s">
        <v>391</v>
      </c>
      <c r="B39" s="331" t="s">
        <v>81</v>
      </c>
      <c r="C39" s="381">
        <v>4000</v>
      </c>
      <c r="D39" s="331">
        <v>1</v>
      </c>
      <c r="E39" s="331">
        <v>1</v>
      </c>
      <c r="F39" s="331">
        <v>1</v>
      </c>
      <c r="G39" s="331">
        <v>1</v>
      </c>
      <c r="H39" s="331">
        <v>1</v>
      </c>
      <c r="I39" s="331">
        <v>1</v>
      </c>
      <c r="J39" s="331">
        <v>1</v>
      </c>
      <c r="K39" s="331">
        <v>1</v>
      </c>
      <c r="L39" s="331">
        <v>1</v>
      </c>
      <c r="M39" s="331">
        <v>1</v>
      </c>
      <c r="N39" s="331">
        <v>1</v>
      </c>
      <c r="O39" s="331">
        <v>1</v>
      </c>
      <c r="P39" s="385">
        <v>12</v>
      </c>
      <c r="Q39" s="334">
        <f t="shared" si="7"/>
        <v>48000</v>
      </c>
      <c r="R39" s="253">
        <f t="shared" si="6"/>
        <v>1</v>
      </c>
      <c r="S39" s="191">
        <f t="shared" si="0"/>
        <v>12</v>
      </c>
      <c r="T39" s="548">
        <f t="shared" si="1"/>
        <v>0.17499999999999999</v>
      </c>
      <c r="U39" s="112">
        <f t="shared" si="8"/>
        <v>700</v>
      </c>
      <c r="V39" s="25">
        <f t="shared" si="2"/>
        <v>3300</v>
      </c>
      <c r="W39" s="25">
        <v>3300</v>
      </c>
      <c r="X39" s="551">
        <v>4000</v>
      </c>
      <c r="Y39" s="552">
        <f t="shared" si="3"/>
        <v>-700</v>
      </c>
    </row>
    <row r="40" spans="1:25">
      <c r="A40" s="494" t="s">
        <v>392</v>
      </c>
      <c r="B40" s="331" t="s">
        <v>81</v>
      </c>
      <c r="C40" s="381">
        <v>4000</v>
      </c>
      <c r="D40" s="331">
        <v>1</v>
      </c>
      <c r="E40" s="331">
        <v>1</v>
      </c>
      <c r="F40" s="331">
        <v>1</v>
      </c>
      <c r="G40" s="331">
        <v>1</v>
      </c>
      <c r="H40" s="331">
        <v>1</v>
      </c>
      <c r="I40" s="331">
        <v>1</v>
      </c>
      <c r="J40" s="331">
        <v>1</v>
      </c>
      <c r="K40" s="331">
        <v>1</v>
      </c>
      <c r="L40" s="331">
        <v>1</v>
      </c>
      <c r="M40" s="331">
        <v>1</v>
      </c>
      <c r="N40" s="331">
        <v>1</v>
      </c>
      <c r="O40" s="331">
        <v>1</v>
      </c>
      <c r="P40" s="385">
        <v>12</v>
      </c>
      <c r="Q40" s="334">
        <f t="shared" si="7"/>
        <v>48000</v>
      </c>
      <c r="R40" s="253">
        <f t="shared" si="6"/>
        <v>1</v>
      </c>
      <c r="S40" s="191">
        <f t="shared" si="0"/>
        <v>12</v>
      </c>
      <c r="T40" s="548">
        <f t="shared" si="1"/>
        <v>0.17499999999999999</v>
      </c>
      <c r="U40" s="112">
        <f t="shared" si="8"/>
        <v>700</v>
      </c>
      <c r="V40" s="25">
        <f t="shared" si="2"/>
        <v>3300</v>
      </c>
      <c r="W40" s="25">
        <v>3300</v>
      </c>
      <c r="X40" s="551">
        <v>4000</v>
      </c>
      <c r="Y40" s="552">
        <f t="shared" si="3"/>
        <v>-700</v>
      </c>
    </row>
    <row r="41" spans="1:25">
      <c r="A41" s="488" t="s">
        <v>393</v>
      </c>
      <c r="B41" s="331" t="s">
        <v>81</v>
      </c>
      <c r="C41" s="381">
        <v>4000</v>
      </c>
      <c r="D41" s="331"/>
      <c r="E41" s="331"/>
      <c r="F41" s="331"/>
      <c r="G41" s="331">
        <v>1</v>
      </c>
      <c r="H41" s="331"/>
      <c r="I41" s="331"/>
      <c r="J41" s="331"/>
      <c r="K41" s="331"/>
      <c r="L41" s="331"/>
      <c r="M41" s="331"/>
      <c r="N41" s="331"/>
      <c r="O41" s="331"/>
      <c r="P41" s="386">
        <v>1</v>
      </c>
      <c r="Q41" s="334">
        <f t="shared" si="7"/>
        <v>4000</v>
      </c>
      <c r="R41" s="253">
        <f t="shared" si="6"/>
        <v>8.3333333333333329E-2</v>
      </c>
      <c r="S41" s="191">
        <f t="shared" si="0"/>
        <v>1</v>
      </c>
      <c r="T41" s="548">
        <f t="shared" si="1"/>
        <v>0.17499999999999999</v>
      </c>
      <c r="U41" s="112">
        <f t="shared" si="8"/>
        <v>700</v>
      </c>
      <c r="V41" s="25">
        <f t="shared" si="2"/>
        <v>3300</v>
      </c>
      <c r="W41" s="25">
        <v>3300</v>
      </c>
      <c r="X41" s="551">
        <v>4000</v>
      </c>
      <c r="Y41" s="552">
        <f t="shared" si="3"/>
        <v>-700</v>
      </c>
    </row>
    <row r="42" spans="1:25">
      <c r="A42" s="243" t="s">
        <v>189</v>
      </c>
      <c r="B42" s="69"/>
      <c r="C42" s="128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131"/>
      <c r="Q42" s="47"/>
      <c r="R42" s="253">
        <f t="shared" si="6"/>
        <v>0</v>
      </c>
      <c r="S42" s="191">
        <f t="shared" si="0"/>
        <v>0</v>
      </c>
      <c r="T42" s="548">
        <f t="shared" si="1"/>
        <v>0.17499999999999999</v>
      </c>
      <c r="U42" s="112">
        <f t="shared" si="8"/>
        <v>0</v>
      </c>
      <c r="V42" s="25">
        <f t="shared" si="2"/>
        <v>0</v>
      </c>
      <c r="W42" s="25">
        <v>0</v>
      </c>
      <c r="X42" s="551">
        <v>0</v>
      </c>
      <c r="Y42" s="552">
        <f t="shared" si="3"/>
        <v>0</v>
      </c>
    </row>
    <row r="43" spans="1:25">
      <c r="A43" s="244" t="s">
        <v>190</v>
      </c>
      <c r="B43" s="48" t="s">
        <v>82</v>
      </c>
      <c r="C43" s="128">
        <v>412.5</v>
      </c>
      <c r="D43" s="69">
        <v>1</v>
      </c>
      <c r="E43" s="69">
        <v>1</v>
      </c>
      <c r="F43" s="69">
        <v>1</v>
      </c>
      <c r="G43" s="69">
        <v>1</v>
      </c>
      <c r="H43" s="69">
        <v>1</v>
      </c>
      <c r="I43" s="69">
        <v>1</v>
      </c>
      <c r="J43" s="69">
        <v>1</v>
      </c>
      <c r="K43" s="69">
        <v>1</v>
      </c>
      <c r="L43" s="69">
        <v>1</v>
      </c>
      <c r="M43" s="69">
        <v>1</v>
      </c>
      <c r="N43" s="69">
        <v>1</v>
      </c>
      <c r="O43" s="69">
        <v>1</v>
      </c>
      <c r="P43" s="48">
        <v>12</v>
      </c>
      <c r="Q43" s="47">
        <f t="shared" si="7"/>
        <v>4950</v>
      </c>
      <c r="R43" s="253">
        <f t="shared" si="6"/>
        <v>1</v>
      </c>
      <c r="S43" s="191">
        <f t="shared" si="0"/>
        <v>12</v>
      </c>
      <c r="T43" s="548">
        <f t="shared" si="1"/>
        <v>0.17499999999999999</v>
      </c>
      <c r="U43" s="112">
        <f t="shared" si="8"/>
        <v>72.1875</v>
      </c>
      <c r="V43" s="25">
        <f t="shared" si="2"/>
        <v>340.3125</v>
      </c>
      <c r="W43" s="25">
        <v>412.5</v>
      </c>
      <c r="X43" s="551">
        <v>500</v>
      </c>
      <c r="Y43" s="552">
        <f t="shared" si="3"/>
        <v>0</v>
      </c>
    </row>
    <row r="44" spans="1:25">
      <c r="A44" s="244" t="s">
        <v>394</v>
      </c>
      <c r="B44" s="48" t="s">
        <v>82</v>
      </c>
      <c r="C44" s="128">
        <v>41.25</v>
      </c>
      <c r="D44" s="46"/>
      <c r="E44" s="46"/>
      <c r="F44" s="46"/>
      <c r="G44" s="46"/>
      <c r="H44" s="46"/>
      <c r="I44" s="46"/>
      <c r="J44" s="46"/>
      <c r="K44" s="46"/>
      <c r="L44" s="46">
        <v>35</v>
      </c>
      <c r="M44" s="46"/>
      <c r="N44" s="46"/>
      <c r="O44" s="46"/>
      <c r="P44" s="48">
        <v>35</v>
      </c>
      <c r="Q44" s="47">
        <f t="shared" si="7"/>
        <v>1443.75</v>
      </c>
      <c r="R44" s="253">
        <f t="shared" si="6"/>
        <v>2.9166666666666665</v>
      </c>
      <c r="S44" s="191">
        <f t="shared" si="0"/>
        <v>35</v>
      </c>
      <c r="T44" s="548">
        <f t="shared" si="1"/>
        <v>0.17499999999999999</v>
      </c>
      <c r="U44" s="112">
        <f t="shared" si="8"/>
        <v>7.2187499999999991</v>
      </c>
      <c r="V44" s="25">
        <f t="shared" si="2"/>
        <v>34.03125</v>
      </c>
      <c r="W44" s="25">
        <v>41.25</v>
      </c>
      <c r="X44" s="551">
        <v>50</v>
      </c>
      <c r="Y44" s="552">
        <f t="shared" si="3"/>
        <v>0</v>
      </c>
    </row>
    <row r="45" spans="1:25">
      <c r="A45" s="244" t="s">
        <v>395</v>
      </c>
      <c r="B45" s="48" t="s">
        <v>82</v>
      </c>
      <c r="C45" s="128">
        <v>82.5</v>
      </c>
      <c r="D45" s="46"/>
      <c r="E45" s="46"/>
      <c r="F45" s="46"/>
      <c r="G45" s="46"/>
      <c r="H45" s="46"/>
      <c r="I45" s="46"/>
      <c r="J45" s="46"/>
      <c r="K45" s="46"/>
      <c r="L45" s="46">
        <v>35</v>
      </c>
      <c r="M45" s="46"/>
      <c r="N45" s="46"/>
      <c r="O45" s="46"/>
      <c r="P45" s="48">
        <v>35</v>
      </c>
      <c r="Q45" s="47">
        <f t="shared" si="7"/>
        <v>2887.5</v>
      </c>
      <c r="R45" s="253">
        <f t="shared" si="6"/>
        <v>2.9166666666666665</v>
      </c>
      <c r="S45" s="191">
        <f t="shared" si="0"/>
        <v>35</v>
      </c>
      <c r="T45" s="548">
        <f t="shared" si="1"/>
        <v>0.17499999999999999</v>
      </c>
      <c r="U45" s="112">
        <f t="shared" si="8"/>
        <v>14.437499999999998</v>
      </c>
      <c r="V45" s="25">
        <f t="shared" si="2"/>
        <v>68.0625</v>
      </c>
      <c r="W45" s="25">
        <v>82.5</v>
      </c>
      <c r="X45" s="551">
        <v>100</v>
      </c>
      <c r="Y45" s="552">
        <f t="shared" si="3"/>
        <v>0</v>
      </c>
    </row>
    <row r="46" spans="1:25">
      <c r="A46" s="244" t="s">
        <v>396</v>
      </c>
      <c r="B46" s="48" t="s">
        <v>82</v>
      </c>
      <c r="C46" s="128">
        <v>4.125</v>
      </c>
      <c r="D46" s="46"/>
      <c r="E46" s="46"/>
      <c r="F46" s="46"/>
      <c r="G46" s="46"/>
      <c r="H46" s="46"/>
      <c r="I46" s="46"/>
      <c r="J46" s="46"/>
      <c r="K46" s="46"/>
      <c r="L46" s="46">
        <v>300</v>
      </c>
      <c r="M46" s="46"/>
      <c r="N46" s="46"/>
      <c r="O46" s="46"/>
      <c r="P46" s="48">
        <v>300</v>
      </c>
      <c r="Q46" s="47">
        <f t="shared" si="7"/>
        <v>1237.5</v>
      </c>
      <c r="R46" s="253">
        <f t="shared" si="6"/>
        <v>25</v>
      </c>
      <c r="S46" s="191">
        <f t="shared" si="0"/>
        <v>300</v>
      </c>
      <c r="T46" s="548">
        <f t="shared" si="1"/>
        <v>0.17499999999999999</v>
      </c>
      <c r="U46" s="112">
        <f t="shared" si="8"/>
        <v>0.72187499999999993</v>
      </c>
      <c r="V46" s="25">
        <f t="shared" si="2"/>
        <v>3.4031250000000002</v>
      </c>
      <c r="W46" s="25">
        <v>4.125</v>
      </c>
      <c r="X46" s="551">
        <v>5</v>
      </c>
      <c r="Y46" s="552">
        <f t="shared" si="3"/>
        <v>0</v>
      </c>
    </row>
    <row r="47" spans="1:25">
      <c r="A47" s="244" t="s">
        <v>397</v>
      </c>
      <c r="B47" s="48" t="s">
        <v>82</v>
      </c>
      <c r="C47" s="128">
        <v>41.25</v>
      </c>
      <c r="D47" s="46"/>
      <c r="E47" s="46"/>
      <c r="F47" s="46"/>
      <c r="G47" s="46"/>
      <c r="H47" s="46"/>
      <c r="I47" s="46"/>
      <c r="J47" s="46"/>
      <c r="K47" s="46"/>
      <c r="L47" s="46">
        <v>70</v>
      </c>
      <c r="M47" s="46"/>
      <c r="N47" s="46"/>
      <c r="O47" s="46"/>
      <c r="P47" s="48">
        <v>70</v>
      </c>
      <c r="Q47" s="47">
        <f t="shared" si="7"/>
        <v>2887.5</v>
      </c>
      <c r="R47" s="253">
        <f t="shared" si="6"/>
        <v>5.833333333333333</v>
      </c>
      <c r="S47" s="191">
        <f t="shared" si="0"/>
        <v>70</v>
      </c>
      <c r="T47" s="548">
        <f t="shared" si="1"/>
        <v>0.17499999999999999</v>
      </c>
      <c r="U47" s="112">
        <f t="shared" si="8"/>
        <v>7.2187499999999991</v>
      </c>
      <c r="V47" s="25">
        <f t="shared" si="2"/>
        <v>34.03125</v>
      </c>
      <c r="W47" s="25">
        <v>41.25</v>
      </c>
      <c r="X47" s="551">
        <v>50</v>
      </c>
      <c r="Y47" s="552">
        <f t="shared" si="3"/>
        <v>0</v>
      </c>
    </row>
    <row r="48" spans="1:25">
      <c r="A48" s="181" t="s">
        <v>398</v>
      </c>
      <c r="B48" s="69" t="s">
        <v>81</v>
      </c>
      <c r="C48" s="128">
        <v>2475</v>
      </c>
      <c r="D48" s="69"/>
      <c r="E48" s="46"/>
      <c r="F48" s="46"/>
      <c r="G48" s="46"/>
      <c r="H48" s="46"/>
      <c r="I48" s="46"/>
      <c r="J48" s="46"/>
      <c r="K48" s="46"/>
      <c r="L48" s="46">
        <v>1</v>
      </c>
      <c r="M48" s="46"/>
      <c r="N48" s="46"/>
      <c r="O48" s="46"/>
      <c r="P48" s="48">
        <v>1</v>
      </c>
      <c r="Q48" s="47">
        <f t="shared" si="7"/>
        <v>2475</v>
      </c>
      <c r="R48" s="253">
        <f t="shared" si="6"/>
        <v>8.3333333333333329E-2</v>
      </c>
      <c r="S48" s="191">
        <f t="shared" si="0"/>
        <v>1</v>
      </c>
      <c r="T48" s="548">
        <f t="shared" si="1"/>
        <v>0.17499999999999999</v>
      </c>
      <c r="U48" s="112">
        <f t="shared" si="8"/>
        <v>433.125</v>
      </c>
      <c r="V48" s="25">
        <f t="shared" si="2"/>
        <v>2041.875</v>
      </c>
      <c r="W48" s="25">
        <v>2475</v>
      </c>
      <c r="X48" s="551">
        <v>3000</v>
      </c>
      <c r="Y48" s="552">
        <f t="shared" si="3"/>
        <v>0</v>
      </c>
    </row>
    <row r="49" spans="1:25">
      <c r="A49" s="181" t="s">
        <v>399</v>
      </c>
      <c r="B49" s="69" t="s">
        <v>81</v>
      </c>
      <c r="C49" s="128">
        <v>2475</v>
      </c>
      <c r="D49" s="46"/>
      <c r="E49" s="46">
        <v>1</v>
      </c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8">
        <v>1</v>
      </c>
      <c r="Q49" s="47">
        <f t="shared" si="7"/>
        <v>2475</v>
      </c>
      <c r="R49" s="253">
        <f t="shared" si="6"/>
        <v>8.3333333333333329E-2</v>
      </c>
      <c r="S49" s="191">
        <f t="shared" si="0"/>
        <v>1</v>
      </c>
      <c r="T49" s="548">
        <f t="shared" si="1"/>
        <v>0.17499999999999999</v>
      </c>
      <c r="U49" s="112">
        <f t="shared" si="8"/>
        <v>433.125</v>
      </c>
      <c r="V49" s="25">
        <f t="shared" si="2"/>
        <v>2041.875</v>
      </c>
      <c r="W49" s="25">
        <v>2475</v>
      </c>
      <c r="X49" s="551">
        <v>3000</v>
      </c>
      <c r="Y49" s="552">
        <f t="shared" si="3"/>
        <v>0</v>
      </c>
    </row>
    <row r="50" spans="1:25">
      <c r="A50" s="181" t="s">
        <v>400</v>
      </c>
      <c r="B50" s="69" t="s">
        <v>81</v>
      </c>
      <c r="C50" s="128">
        <v>5775</v>
      </c>
      <c r="D50" s="46"/>
      <c r="E50" s="46"/>
      <c r="F50" s="46"/>
      <c r="G50" s="46"/>
      <c r="H50" s="46"/>
      <c r="I50" s="46"/>
      <c r="J50" s="46"/>
      <c r="K50" s="46"/>
      <c r="L50" s="46">
        <v>1</v>
      </c>
      <c r="M50" s="46"/>
      <c r="N50" s="46"/>
      <c r="O50" s="46"/>
      <c r="P50" s="48">
        <v>1</v>
      </c>
      <c r="Q50" s="47">
        <f t="shared" si="7"/>
        <v>5775</v>
      </c>
      <c r="R50" s="253">
        <f t="shared" si="6"/>
        <v>8.3333333333333329E-2</v>
      </c>
      <c r="S50" s="191">
        <f t="shared" si="0"/>
        <v>1</v>
      </c>
      <c r="T50" s="548">
        <f t="shared" si="1"/>
        <v>0.17499999999999999</v>
      </c>
      <c r="U50" s="112">
        <f t="shared" si="8"/>
        <v>1010.6249999999999</v>
      </c>
      <c r="V50" s="25">
        <f t="shared" si="2"/>
        <v>4764.375</v>
      </c>
      <c r="W50" s="25">
        <v>5775</v>
      </c>
      <c r="X50" s="551">
        <v>7000</v>
      </c>
      <c r="Y50" s="552">
        <f t="shared" si="3"/>
        <v>0</v>
      </c>
    </row>
    <row r="51" spans="1:25">
      <c r="A51" s="181" t="s">
        <v>401</v>
      </c>
      <c r="B51" s="69" t="s">
        <v>81</v>
      </c>
      <c r="C51" s="128">
        <v>5775</v>
      </c>
      <c r="D51" s="46"/>
      <c r="E51" s="46">
        <v>1</v>
      </c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8">
        <v>1</v>
      </c>
      <c r="Q51" s="47">
        <f t="shared" si="7"/>
        <v>5775</v>
      </c>
      <c r="R51" s="253">
        <f t="shared" si="6"/>
        <v>8.3333333333333329E-2</v>
      </c>
      <c r="S51" s="191">
        <f t="shared" si="0"/>
        <v>1</v>
      </c>
      <c r="T51" s="548">
        <f t="shared" si="1"/>
        <v>0.17499999999999999</v>
      </c>
      <c r="U51" s="112">
        <f t="shared" si="8"/>
        <v>1010.6249999999999</v>
      </c>
      <c r="V51" s="25">
        <f t="shared" si="2"/>
        <v>4764.375</v>
      </c>
      <c r="W51" s="25">
        <v>5775</v>
      </c>
      <c r="X51" s="551">
        <v>7000</v>
      </c>
      <c r="Y51" s="552">
        <f t="shared" si="3"/>
        <v>0</v>
      </c>
    </row>
    <row r="52" spans="1:25">
      <c r="A52" s="243" t="s">
        <v>191</v>
      </c>
      <c r="B52" s="69"/>
      <c r="C52" s="190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69"/>
      <c r="Q52" s="47"/>
      <c r="R52" s="253">
        <f t="shared" si="6"/>
        <v>0</v>
      </c>
      <c r="S52" s="191">
        <f t="shared" si="0"/>
        <v>0</v>
      </c>
      <c r="T52" s="548">
        <f t="shared" si="1"/>
        <v>0.17499999999999999</v>
      </c>
      <c r="U52" s="112">
        <f t="shared" si="8"/>
        <v>0</v>
      </c>
      <c r="V52" s="25">
        <f t="shared" si="2"/>
        <v>0</v>
      </c>
      <c r="W52" s="25">
        <v>0</v>
      </c>
      <c r="X52" s="551">
        <v>0</v>
      </c>
      <c r="Y52" s="552">
        <f t="shared" si="3"/>
        <v>0</v>
      </c>
    </row>
    <row r="53" spans="1:25" ht="13.5" customHeight="1">
      <c r="A53" s="54" t="s">
        <v>402</v>
      </c>
      <c r="B53" s="49" t="s">
        <v>81</v>
      </c>
      <c r="C53" s="128">
        <v>1650</v>
      </c>
      <c r="D53" s="69">
        <v>1</v>
      </c>
      <c r="E53" s="69">
        <v>1</v>
      </c>
      <c r="F53" s="69">
        <v>1</v>
      </c>
      <c r="G53" s="69">
        <v>1</v>
      </c>
      <c r="H53" s="69">
        <v>1</v>
      </c>
      <c r="I53" s="69">
        <v>1</v>
      </c>
      <c r="J53" s="69">
        <v>1</v>
      </c>
      <c r="K53" s="69">
        <v>1</v>
      </c>
      <c r="L53" s="69">
        <v>1</v>
      </c>
      <c r="M53" s="69">
        <v>1</v>
      </c>
      <c r="N53" s="69">
        <v>1</v>
      </c>
      <c r="O53" s="69">
        <v>1</v>
      </c>
      <c r="P53" s="69">
        <v>12</v>
      </c>
      <c r="Q53" s="47">
        <f t="shared" si="7"/>
        <v>19800</v>
      </c>
      <c r="R53" s="253">
        <f t="shared" si="6"/>
        <v>1</v>
      </c>
      <c r="S53" s="191">
        <f t="shared" si="0"/>
        <v>12</v>
      </c>
      <c r="T53" s="548">
        <f t="shared" si="1"/>
        <v>0.17499999999999999</v>
      </c>
      <c r="U53" s="112">
        <f t="shared" si="8"/>
        <v>288.75</v>
      </c>
      <c r="V53" s="25">
        <f t="shared" si="2"/>
        <v>1361.25</v>
      </c>
      <c r="W53" s="25">
        <v>1650</v>
      </c>
      <c r="X53" s="551">
        <v>2000</v>
      </c>
      <c r="Y53" s="552">
        <f t="shared" si="3"/>
        <v>0</v>
      </c>
    </row>
    <row r="54" spans="1:25" ht="13.5" customHeight="1">
      <c r="A54" s="54" t="s">
        <v>403</v>
      </c>
      <c r="B54" s="49" t="s">
        <v>81</v>
      </c>
      <c r="C54" s="128">
        <v>1607.1</v>
      </c>
      <c r="D54" s="69">
        <v>1</v>
      </c>
      <c r="E54" s="69">
        <v>1</v>
      </c>
      <c r="F54" s="69">
        <v>1</v>
      </c>
      <c r="G54" s="69">
        <v>1</v>
      </c>
      <c r="H54" s="69">
        <v>1</v>
      </c>
      <c r="I54" s="69">
        <v>1</v>
      </c>
      <c r="J54" s="69">
        <v>1</v>
      </c>
      <c r="K54" s="69">
        <v>1</v>
      </c>
      <c r="L54" s="69">
        <v>1</v>
      </c>
      <c r="M54" s="69">
        <v>1</v>
      </c>
      <c r="N54" s="69">
        <v>1</v>
      </c>
      <c r="O54" s="69">
        <v>1</v>
      </c>
      <c r="P54" s="69">
        <v>12</v>
      </c>
      <c r="Q54" s="47">
        <f t="shared" si="7"/>
        <v>19285.199999999997</v>
      </c>
      <c r="R54" s="253">
        <f t="shared" si="6"/>
        <v>1</v>
      </c>
      <c r="S54" s="191">
        <f t="shared" si="0"/>
        <v>12</v>
      </c>
      <c r="T54" s="548">
        <f t="shared" si="1"/>
        <v>0.17499999999999999</v>
      </c>
      <c r="U54" s="112">
        <f t="shared" si="8"/>
        <v>281.24249999999995</v>
      </c>
      <c r="V54" s="25">
        <f t="shared" si="2"/>
        <v>1325.8575000000001</v>
      </c>
      <c r="W54" s="25">
        <v>1607.1</v>
      </c>
      <c r="X54" s="551">
        <v>1948</v>
      </c>
      <c r="Y54" s="552">
        <f t="shared" si="3"/>
        <v>0</v>
      </c>
    </row>
    <row r="55" spans="1:25" ht="14.25" customHeight="1">
      <c r="A55" s="494" t="s">
        <v>404</v>
      </c>
      <c r="B55" s="380" t="s">
        <v>81</v>
      </c>
      <c r="C55" s="381">
        <v>1200</v>
      </c>
      <c r="D55" s="331">
        <v>1</v>
      </c>
      <c r="E55" s="331">
        <v>1</v>
      </c>
      <c r="F55" s="331">
        <v>1</v>
      </c>
      <c r="G55" s="331">
        <v>1</v>
      </c>
      <c r="H55" s="331">
        <v>1</v>
      </c>
      <c r="I55" s="331">
        <v>1</v>
      </c>
      <c r="J55" s="331">
        <v>1</v>
      </c>
      <c r="K55" s="331">
        <v>1</v>
      </c>
      <c r="L55" s="331">
        <v>1</v>
      </c>
      <c r="M55" s="331">
        <v>1</v>
      </c>
      <c r="N55" s="331">
        <v>1</v>
      </c>
      <c r="O55" s="331">
        <v>1</v>
      </c>
      <c r="P55" s="331">
        <v>12</v>
      </c>
      <c r="Q55" s="334">
        <f t="shared" si="7"/>
        <v>14400</v>
      </c>
      <c r="R55" s="253">
        <f t="shared" si="6"/>
        <v>1</v>
      </c>
      <c r="S55" s="191">
        <f t="shared" si="0"/>
        <v>12</v>
      </c>
      <c r="T55" s="548">
        <f t="shared" si="1"/>
        <v>0.17499999999999999</v>
      </c>
      <c r="U55" s="112">
        <f t="shared" si="8"/>
        <v>210</v>
      </c>
      <c r="V55" s="25">
        <f t="shared" si="2"/>
        <v>990</v>
      </c>
      <c r="W55" s="25">
        <v>990</v>
      </c>
      <c r="X55" s="551">
        <v>1200</v>
      </c>
      <c r="Y55" s="552">
        <f t="shared" si="3"/>
        <v>-210</v>
      </c>
    </row>
    <row r="56" spans="1:25" ht="24">
      <c r="A56" s="70" t="s">
        <v>90</v>
      </c>
      <c r="B56" s="69"/>
      <c r="C56" s="190"/>
      <c r="D56" s="69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69"/>
      <c r="Q56" s="47"/>
      <c r="R56" s="253">
        <f t="shared" si="6"/>
        <v>0</v>
      </c>
      <c r="S56" s="191">
        <f t="shared" si="0"/>
        <v>0</v>
      </c>
      <c r="T56" s="548">
        <f t="shared" si="1"/>
        <v>0.17499999999999999</v>
      </c>
      <c r="U56" s="112">
        <f t="shared" si="8"/>
        <v>0</v>
      </c>
      <c r="V56" s="25">
        <f t="shared" si="2"/>
        <v>0</v>
      </c>
      <c r="W56" s="25">
        <v>0</v>
      </c>
      <c r="X56" s="551">
        <v>0</v>
      </c>
      <c r="Y56" s="552">
        <f t="shared" si="3"/>
        <v>0</v>
      </c>
    </row>
    <row r="57" spans="1:25" ht="17.25" customHeight="1">
      <c r="A57" s="495" t="s">
        <v>405</v>
      </c>
      <c r="B57" s="48" t="s">
        <v>109</v>
      </c>
      <c r="C57" s="134">
        <v>12375</v>
      </c>
      <c r="D57" s="69"/>
      <c r="E57" s="69"/>
      <c r="F57" s="69"/>
      <c r="G57" s="69"/>
      <c r="H57" s="69"/>
      <c r="I57" s="69"/>
      <c r="J57" s="69"/>
      <c r="K57" s="69"/>
      <c r="L57" s="69">
        <v>3</v>
      </c>
      <c r="M57" s="69"/>
      <c r="N57" s="69"/>
      <c r="O57" s="69"/>
      <c r="P57" s="48">
        <v>3</v>
      </c>
      <c r="Q57" s="47">
        <f t="shared" si="7"/>
        <v>37125</v>
      </c>
      <c r="R57" s="253">
        <f t="shared" si="6"/>
        <v>0.25</v>
      </c>
      <c r="S57" s="191">
        <f t="shared" si="0"/>
        <v>3</v>
      </c>
      <c r="T57" s="548">
        <f t="shared" si="1"/>
        <v>0.17499999999999999</v>
      </c>
      <c r="U57" s="112">
        <f t="shared" si="8"/>
        <v>2165.625</v>
      </c>
      <c r="V57" s="25">
        <f t="shared" si="2"/>
        <v>10209.375</v>
      </c>
      <c r="W57" s="25">
        <v>12375</v>
      </c>
      <c r="X57" s="551">
        <v>15000</v>
      </c>
      <c r="Y57" s="552">
        <f t="shared" si="3"/>
        <v>0</v>
      </c>
    </row>
    <row r="58" spans="1:25">
      <c r="A58" s="177" t="s">
        <v>193</v>
      </c>
      <c r="B58" s="48" t="s">
        <v>109</v>
      </c>
      <c r="C58" s="134">
        <v>2475</v>
      </c>
      <c r="D58" s="69"/>
      <c r="E58" s="46">
        <v>1</v>
      </c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8">
        <v>1</v>
      </c>
      <c r="Q58" s="47">
        <f t="shared" si="7"/>
        <v>2475</v>
      </c>
      <c r="R58" s="253">
        <f t="shared" si="6"/>
        <v>8.3333333333333329E-2</v>
      </c>
      <c r="S58" s="191">
        <f t="shared" si="0"/>
        <v>1</v>
      </c>
      <c r="T58" s="548">
        <f t="shared" si="1"/>
        <v>0.17499999999999999</v>
      </c>
      <c r="U58" s="112">
        <f t="shared" si="8"/>
        <v>433.125</v>
      </c>
      <c r="V58" s="25">
        <f t="shared" si="2"/>
        <v>2041.875</v>
      </c>
      <c r="W58" s="25">
        <v>2475</v>
      </c>
      <c r="X58" s="551">
        <v>3000</v>
      </c>
      <c r="Y58" s="552">
        <f t="shared" si="3"/>
        <v>0</v>
      </c>
    </row>
    <row r="59" spans="1:25" ht="17.25" customHeight="1">
      <c r="A59" s="496" t="s">
        <v>91</v>
      </c>
      <c r="B59" s="380" t="s">
        <v>109</v>
      </c>
      <c r="C59" s="388">
        <v>6187.5</v>
      </c>
      <c r="D59" s="331"/>
      <c r="E59" s="331"/>
      <c r="F59" s="331"/>
      <c r="G59" s="331"/>
      <c r="H59" s="331">
        <v>10</v>
      </c>
      <c r="I59" s="331"/>
      <c r="J59" s="331"/>
      <c r="K59" s="331"/>
      <c r="L59" s="331"/>
      <c r="M59" s="331">
        <v>6</v>
      </c>
      <c r="N59" s="331">
        <v>4</v>
      </c>
      <c r="O59" s="331"/>
      <c r="P59" s="380">
        <v>20</v>
      </c>
      <c r="Q59" s="334">
        <f t="shared" si="7"/>
        <v>123750</v>
      </c>
      <c r="R59" s="253">
        <f t="shared" si="6"/>
        <v>1.6666666666666667</v>
      </c>
      <c r="S59" s="191">
        <f t="shared" si="0"/>
        <v>20</v>
      </c>
      <c r="T59" s="548">
        <f t="shared" si="1"/>
        <v>0.17499999999999999</v>
      </c>
      <c r="U59" s="112">
        <f t="shared" si="8"/>
        <v>1082.8125</v>
      </c>
      <c r="V59" s="25">
        <f t="shared" si="2"/>
        <v>5104.6875</v>
      </c>
      <c r="W59" s="25">
        <v>6187.5</v>
      </c>
      <c r="X59" s="551">
        <v>7500</v>
      </c>
      <c r="Y59" s="552">
        <f t="shared" si="3"/>
        <v>0</v>
      </c>
    </row>
    <row r="60" spans="1:25" ht="15.75" customHeight="1">
      <c r="A60" s="497" t="s">
        <v>192</v>
      </c>
      <c r="B60" s="380" t="s">
        <v>109</v>
      </c>
      <c r="C60" s="384">
        <v>10312.5</v>
      </c>
      <c r="D60" s="331"/>
      <c r="E60" s="331"/>
      <c r="F60" s="331"/>
      <c r="G60" s="331"/>
      <c r="H60" s="331">
        <v>6</v>
      </c>
      <c r="I60" s="331"/>
      <c r="J60" s="331"/>
      <c r="K60" s="331"/>
      <c r="L60" s="331"/>
      <c r="M60" s="331">
        <v>3</v>
      </c>
      <c r="N60" s="331">
        <v>3</v>
      </c>
      <c r="O60" s="331"/>
      <c r="P60" s="389">
        <v>12</v>
      </c>
      <c r="Q60" s="334">
        <f t="shared" si="7"/>
        <v>123750</v>
      </c>
      <c r="R60" s="253">
        <f t="shared" si="6"/>
        <v>1</v>
      </c>
      <c r="S60" s="191">
        <f t="shared" si="0"/>
        <v>12</v>
      </c>
      <c r="T60" s="548">
        <f t="shared" si="1"/>
        <v>0.17499999999999999</v>
      </c>
      <c r="U60" s="112">
        <f t="shared" si="8"/>
        <v>1804.6874999999998</v>
      </c>
      <c r="V60" s="25">
        <f t="shared" si="2"/>
        <v>8507.8125</v>
      </c>
      <c r="W60" s="25">
        <v>10312.5</v>
      </c>
      <c r="X60" s="551">
        <v>12500</v>
      </c>
      <c r="Y60" s="552">
        <f t="shared" si="3"/>
        <v>0</v>
      </c>
    </row>
    <row r="61" spans="1:25">
      <c r="A61" s="241" t="s">
        <v>92</v>
      </c>
      <c r="B61" s="180"/>
      <c r="C61" s="242"/>
      <c r="D61" s="111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111"/>
      <c r="Q61" s="45"/>
      <c r="R61" s="253"/>
      <c r="T61" s="548"/>
      <c r="U61" s="112">
        <f t="shared" si="8"/>
        <v>0</v>
      </c>
      <c r="V61" s="25">
        <f t="shared" si="2"/>
        <v>0</v>
      </c>
      <c r="W61" s="25">
        <v>0</v>
      </c>
      <c r="X61" s="551">
        <v>0</v>
      </c>
      <c r="Y61" s="552">
        <f t="shared" si="3"/>
        <v>0</v>
      </c>
    </row>
    <row r="62" spans="1:25">
      <c r="A62" s="179" t="s">
        <v>406</v>
      </c>
      <c r="B62" s="48" t="s">
        <v>407</v>
      </c>
      <c r="C62" s="390">
        <v>49500</v>
      </c>
      <c r="D62" s="69">
        <v>1</v>
      </c>
      <c r="E62" s="69"/>
      <c r="F62" s="69"/>
      <c r="G62" s="69"/>
      <c r="H62" s="69"/>
      <c r="I62" s="69"/>
      <c r="J62" s="46"/>
      <c r="K62" s="46"/>
      <c r="L62" s="46"/>
      <c r="M62" s="46"/>
      <c r="N62" s="46"/>
      <c r="O62" s="46"/>
      <c r="P62" s="69">
        <v>1</v>
      </c>
      <c r="Q62" s="47">
        <f t="shared" si="7"/>
        <v>49500</v>
      </c>
      <c r="R62" s="253">
        <f t="shared" si="6"/>
        <v>8.3333333333333329E-2</v>
      </c>
      <c r="S62" s="191">
        <f t="shared" si="0"/>
        <v>1</v>
      </c>
      <c r="T62" s="548">
        <f t="shared" si="1"/>
        <v>0.17499999999999999</v>
      </c>
      <c r="U62" s="112">
        <f t="shared" si="8"/>
        <v>8662.5</v>
      </c>
      <c r="V62" s="25">
        <f t="shared" si="2"/>
        <v>40837.5</v>
      </c>
      <c r="W62" s="25">
        <v>49500</v>
      </c>
      <c r="X62" s="551">
        <v>60000</v>
      </c>
      <c r="Y62" s="552">
        <f t="shared" si="3"/>
        <v>0</v>
      </c>
    </row>
    <row r="63" spans="1:25">
      <c r="A63" s="494" t="s">
        <v>464</v>
      </c>
      <c r="B63" s="380" t="s">
        <v>407</v>
      </c>
      <c r="C63" s="381">
        <v>210000</v>
      </c>
      <c r="D63" s="331"/>
      <c r="E63" s="331">
        <v>1</v>
      </c>
      <c r="F63" s="331"/>
      <c r="G63" s="331"/>
      <c r="H63" s="331"/>
      <c r="I63" s="331"/>
      <c r="J63" s="331"/>
      <c r="K63" s="331"/>
      <c r="L63" s="331"/>
      <c r="M63" s="331"/>
      <c r="N63" s="331"/>
      <c r="O63" s="331"/>
      <c r="P63" s="331">
        <v>1</v>
      </c>
      <c r="Q63" s="334">
        <f t="shared" si="7"/>
        <v>210000</v>
      </c>
      <c r="R63" s="253">
        <f t="shared" si="6"/>
        <v>8.3333333333333329E-2</v>
      </c>
      <c r="S63" s="191">
        <f t="shared" si="0"/>
        <v>1</v>
      </c>
      <c r="T63" s="548">
        <f t="shared" si="1"/>
        <v>0.17499999999999999</v>
      </c>
      <c r="U63" s="112">
        <f t="shared" si="8"/>
        <v>36750</v>
      </c>
      <c r="V63" s="25">
        <f t="shared" si="2"/>
        <v>173250</v>
      </c>
      <c r="W63" s="25">
        <v>173250</v>
      </c>
      <c r="X63" s="551">
        <v>210000</v>
      </c>
      <c r="Y63" s="552">
        <f t="shared" si="3"/>
        <v>-36750</v>
      </c>
    </row>
    <row r="64" spans="1:25">
      <c r="A64" s="95" t="s">
        <v>93</v>
      </c>
      <c r="B64" s="48"/>
      <c r="C64" s="128"/>
      <c r="D64" s="69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69"/>
      <c r="Q64" s="47"/>
      <c r="R64" s="253">
        <f t="shared" si="6"/>
        <v>0</v>
      </c>
      <c r="S64" s="191">
        <f t="shared" si="0"/>
        <v>0</v>
      </c>
      <c r="T64" s="548">
        <f t="shared" si="1"/>
        <v>0.17499999999999999</v>
      </c>
      <c r="U64" s="112">
        <f t="shared" si="8"/>
        <v>0</v>
      </c>
      <c r="V64" s="25">
        <f t="shared" si="2"/>
        <v>0</v>
      </c>
      <c r="W64" s="25">
        <v>0</v>
      </c>
      <c r="X64" s="551">
        <v>0</v>
      </c>
      <c r="Y64" s="552">
        <f t="shared" si="3"/>
        <v>0</v>
      </c>
    </row>
    <row r="65" spans="1:25">
      <c r="A65" s="181" t="s">
        <v>408</v>
      </c>
      <c r="B65" s="48" t="s">
        <v>412</v>
      </c>
      <c r="C65" s="134">
        <v>16500</v>
      </c>
      <c r="D65" s="69">
        <v>1</v>
      </c>
      <c r="E65" s="46">
        <v>1</v>
      </c>
      <c r="F65" s="46">
        <v>1</v>
      </c>
      <c r="G65" s="46">
        <v>1</v>
      </c>
      <c r="H65" s="46">
        <v>1</v>
      </c>
      <c r="I65" s="46">
        <v>1</v>
      </c>
      <c r="J65" s="46">
        <v>1</v>
      </c>
      <c r="K65" s="46">
        <v>1</v>
      </c>
      <c r="L65" s="46">
        <v>1</v>
      </c>
      <c r="M65" s="46">
        <v>1</v>
      </c>
      <c r="N65" s="46">
        <v>1</v>
      </c>
      <c r="O65" s="46">
        <v>1</v>
      </c>
      <c r="P65" s="48">
        <v>12</v>
      </c>
      <c r="Q65" s="47">
        <f t="shared" si="7"/>
        <v>198000</v>
      </c>
      <c r="R65" s="253">
        <f t="shared" si="6"/>
        <v>1</v>
      </c>
      <c r="S65" s="191">
        <f t="shared" si="0"/>
        <v>12</v>
      </c>
      <c r="T65" s="548">
        <f t="shared" si="1"/>
        <v>0.17499999999999999</v>
      </c>
      <c r="U65" s="112">
        <f t="shared" si="8"/>
        <v>2887.5</v>
      </c>
      <c r="V65" s="25">
        <f t="shared" si="2"/>
        <v>13612.5</v>
      </c>
      <c r="W65" s="25">
        <v>16500</v>
      </c>
      <c r="X65" s="551">
        <v>20000</v>
      </c>
      <c r="Y65" s="552">
        <f t="shared" si="3"/>
        <v>0</v>
      </c>
    </row>
    <row r="66" spans="1:25">
      <c r="A66" s="495" t="s">
        <v>194</v>
      </c>
      <c r="B66" s="48" t="s">
        <v>407</v>
      </c>
      <c r="C66" s="391">
        <v>37125</v>
      </c>
      <c r="D66" s="69"/>
      <c r="E66" s="46">
        <v>1</v>
      </c>
      <c r="F66" s="46"/>
      <c r="G66" s="46"/>
      <c r="H66" s="46"/>
      <c r="I66" s="46"/>
      <c r="J66" s="46"/>
      <c r="K66" s="46">
        <v>1</v>
      </c>
      <c r="L66" s="46"/>
      <c r="M66" s="46"/>
      <c r="N66" s="46"/>
      <c r="O66" s="46"/>
      <c r="P66" s="53">
        <v>2</v>
      </c>
      <c r="Q66" s="47">
        <f t="shared" si="7"/>
        <v>74250</v>
      </c>
      <c r="R66" s="253">
        <f t="shared" si="6"/>
        <v>0.16666666666666666</v>
      </c>
      <c r="S66" s="191">
        <f t="shared" si="0"/>
        <v>2</v>
      </c>
      <c r="T66" s="548">
        <f t="shared" si="1"/>
        <v>0.17499999999999999</v>
      </c>
      <c r="U66" s="112">
        <f t="shared" si="8"/>
        <v>6496.875</v>
      </c>
      <c r="V66" s="25">
        <f t="shared" si="2"/>
        <v>30628.125</v>
      </c>
      <c r="W66" s="25">
        <v>37125</v>
      </c>
      <c r="X66" s="551">
        <v>45000</v>
      </c>
      <c r="Y66" s="552">
        <f t="shared" si="3"/>
        <v>0</v>
      </c>
    </row>
    <row r="67" spans="1:25">
      <c r="A67" s="181" t="s">
        <v>409</v>
      </c>
      <c r="B67" s="48" t="s">
        <v>407</v>
      </c>
      <c r="C67" s="134">
        <v>13200</v>
      </c>
      <c r="D67" s="69"/>
      <c r="E67" s="46">
        <v>1</v>
      </c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8">
        <v>1</v>
      </c>
      <c r="Q67" s="47">
        <f t="shared" si="7"/>
        <v>13200</v>
      </c>
      <c r="R67" s="253">
        <f t="shared" si="6"/>
        <v>8.3333333333333329E-2</v>
      </c>
      <c r="S67" s="191">
        <f t="shared" si="0"/>
        <v>1</v>
      </c>
      <c r="T67" s="548">
        <f t="shared" si="1"/>
        <v>0.17499999999999999</v>
      </c>
      <c r="U67" s="112">
        <f t="shared" si="8"/>
        <v>2310</v>
      </c>
      <c r="V67" s="25">
        <f t="shared" si="2"/>
        <v>10890</v>
      </c>
      <c r="W67" s="25">
        <v>13200</v>
      </c>
      <c r="X67" s="551">
        <v>16000</v>
      </c>
      <c r="Y67" s="552">
        <f t="shared" si="3"/>
        <v>0</v>
      </c>
    </row>
    <row r="68" spans="1:25">
      <c r="A68" s="54" t="s">
        <v>410</v>
      </c>
      <c r="B68" s="48" t="s">
        <v>407</v>
      </c>
      <c r="C68" s="134">
        <v>53625</v>
      </c>
      <c r="D68" s="69"/>
      <c r="E68" s="46">
        <v>1</v>
      </c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323">
        <v>1</v>
      </c>
      <c r="Q68" s="47">
        <f t="shared" si="7"/>
        <v>53625</v>
      </c>
      <c r="R68" s="253">
        <f t="shared" si="6"/>
        <v>8.3333333333333329E-2</v>
      </c>
      <c r="S68" s="191">
        <f t="shared" si="0"/>
        <v>1</v>
      </c>
      <c r="T68" s="548">
        <f t="shared" si="1"/>
        <v>0.17499999999999999</v>
      </c>
      <c r="U68" s="112">
        <f t="shared" si="8"/>
        <v>9384.375</v>
      </c>
      <c r="V68" s="25">
        <f t="shared" si="2"/>
        <v>44240.625</v>
      </c>
      <c r="W68" s="25">
        <v>53625</v>
      </c>
      <c r="X68" s="551">
        <v>65000</v>
      </c>
      <c r="Y68" s="552">
        <f t="shared" si="3"/>
        <v>0</v>
      </c>
    </row>
    <row r="69" spans="1:25">
      <c r="A69" s="54" t="s">
        <v>223</v>
      </c>
      <c r="B69" s="48" t="s">
        <v>407</v>
      </c>
      <c r="C69" s="134">
        <v>22275</v>
      </c>
      <c r="D69" s="69"/>
      <c r="E69" s="46">
        <v>1</v>
      </c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323">
        <v>1</v>
      </c>
      <c r="Q69" s="47">
        <f t="shared" si="7"/>
        <v>22275</v>
      </c>
      <c r="R69" s="253">
        <f t="shared" si="6"/>
        <v>8.3333333333333329E-2</v>
      </c>
      <c r="S69" s="191">
        <f t="shared" si="0"/>
        <v>1</v>
      </c>
      <c r="T69" s="548">
        <f t="shared" si="1"/>
        <v>0.17499999999999999</v>
      </c>
      <c r="U69" s="112">
        <f t="shared" si="8"/>
        <v>3898.1249999999995</v>
      </c>
      <c r="V69" s="25">
        <f t="shared" si="2"/>
        <v>18376.875</v>
      </c>
      <c r="W69" s="25">
        <v>22275</v>
      </c>
      <c r="X69" s="551">
        <v>27000</v>
      </c>
      <c r="Y69" s="552">
        <f t="shared" si="3"/>
        <v>0</v>
      </c>
    </row>
    <row r="70" spans="1:25">
      <c r="A70" s="54" t="s">
        <v>224</v>
      </c>
      <c r="B70" s="48" t="s">
        <v>407</v>
      </c>
      <c r="C70" s="134">
        <v>26535.910500000002</v>
      </c>
      <c r="D70" s="69"/>
      <c r="E70" s="69">
        <v>1</v>
      </c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323">
        <v>1</v>
      </c>
      <c r="Q70" s="47">
        <f t="shared" si="7"/>
        <v>26535.910500000002</v>
      </c>
      <c r="R70" s="253">
        <f t="shared" si="6"/>
        <v>8.3333333333333329E-2</v>
      </c>
      <c r="S70" s="191">
        <f t="shared" si="0"/>
        <v>1</v>
      </c>
      <c r="T70" s="548">
        <f t="shared" si="1"/>
        <v>0.17499999999999999</v>
      </c>
      <c r="U70" s="112">
        <f t="shared" si="8"/>
        <v>4643.7843375000002</v>
      </c>
      <c r="V70" s="25">
        <f t="shared" si="2"/>
        <v>21892.126162500001</v>
      </c>
      <c r="W70" s="25">
        <v>26535.910500000002</v>
      </c>
      <c r="X70" s="551">
        <v>32164.74</v>
      </c>
      <c r="Y70" s="552">
        <f t="shared" si="3"/>
        <v>0</v>
      </c>
    </row>
    <row r="71" spans="1:25">
      <c r="A71" s="487" t="s">
        <v>411</v>
      </c>
      <c r="B71" s="48" t="s">
        <v>407</v>
      </c>
      <c r="C71" s="391">
        <v>1485</v>
      </c>
      <c r="D71" s="69"/>
      <c r="E71" s="46">
        <v>1</v>
      </c>
      <c r="F71" s="46"/>
      <c r="G71" s="46"/>
      <c r="H71" s="46"/>
      <c r="I71" s="46"/>
      <c r="J71" s="46"/>
      <c r="K71" s="46">
        <v>1</v>
      </c>
      <c r="L71" s="46"/>
      <c r="M71" s="46"/>
      <c r="N71" s="46"/>
      <c r="O71" s="46"/>
      <c r="P71" s="392">
        <v>2</v>
      </c>
      <c r="Q71" s="47">
        <f t="shared" si="7"/>
        <v>2970</v>
      </c>
      <c r="R71" s="253">
        <f t="shared" si="6"/>
        <v>0.16666666666666666</v>
      </c>
      <c r="S71" s="191">
        <f t="shared" si="0"/>
        <v>2</v>
      </c>
      <c r="T71" s="548">
        <f t="shared" si="1"/>
        <v>0.17499999999999999</v>
      </c>
      <c r="U71" s="112">
        <f t="shared" si="8"/>
        <v>259.875</v>
      </c>
      <c r="V71" s="25">
        <f t="shared" si="2"/>
        <v>1225.125</v>
      </c>
      <c r="W71" s="25">
        <v>1485</v>
      </c>
      <c r="X71" s="551">
        <v>1800</v>
      </c>
      <c r="Y71" s="552">
        <f t="shared" si="3"/>
        <v>0</v>
      </c>
    </row>
    <row r="72" spans="1:25">
      <c r="A72" s="178" t="s">
        <v>413</v>
      </c>
      <c r="B72" s="48"/>
      <c r="D72" s="69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392"/>
      <c r="Q72" s="47"/>
      <c r="R72" s="253">
        <f t="shared" si="6"/>
        <v>0</v>
      </c>
      <c r="S72" s="191">
        <f t="shared" si="0"/>
        <v>0</v>
      </c>
      <c r="T72" s="548">
        <f t="shared" si="1"/>
        <v>0.17499999999999999</v>
      </c>
      <c r="U72" s="112">
        <f t="shared" si="8"/>
        <v>0</v>
      </c>
      <c r="V72" s="25">
        <f t="shared" si="2"/>
        <v>0</v>
      </c>
      <c r="W72" s="25">
        <v>0</v>
      </c>
      <c r="X72" s="551">
        <v>0</v>
      </c>
      <c r="Y72" s="552">
        <f t="shared" si="3"/>
        <v>0</v>
      </c>
    </row>
    <row r="73" spans="1:25">
      <c r="A73" s="179" t="s">
        <v>414</v>
      </c>
      <c r="B73" s="48" t="s">
        <v>407</v>
      </c>
      <c r="C73" s="390">
        <v>1650</v>
      </c>
      <c r="D73" s="69">
        <v>1</v>
      </c>
      <c r="E73" s="46">
        <v>1</v>
      </c>
      <c r="F73" s="46">
        <v>1</v>
      </c>
      <c r="G73" s="46">
        <v>1</v>
      </c>
      <c r="H73" s="46">
        <v>1</v>
      </c>
      <c r="I73" s="46">
        <v>1</v>
      </c>
      <c r="J73" s="46">
        <v>1</v>
      </c>
      <c r="K73" s="46">
        <v>1</v>
      </c>
      <c r="L73" s="46">
        <v>1</v>
      </c>
      <c r="M73" s="46">
        <v>1</v>
      </c>
      <c r="N73" s="46">
        <v>1</v>
      </c>
      <c r="O73" s="46">
        <v>1</v>
      </c>
      <c r="P73" s="392">
        <v>12</v>
      </c>
      <c r="Q73" s="47">
        <f t="shared" si="7"/>
        <v>19800</v>
      </c>
      <c r="R73" s="253">
        <f t="shared" si="6"/>
        <v>1</v>
      </c>
      <c r="S73" s="191">
        <f t="shared" si="0"/>
        <v>12</v>
      </c>
      <c r="T73" s="548">
        <f t="shared" si="1"/>
        <v>0.17499999999999999</v>
      </c>
      <c r="U73" s="112">
        <f t="shared" si="8"/>
        <v>288.75</v>
      </c>
      <c r="V73" s="25">
        <f t="shared" si="2"/>
        <v>1361.25</v>
      </c>
      <c r="W73" s="25">
        <v>1650</v>
      </c>
      <c r="X73" s="551">
        <v>2000</v>
      </c>
      <c r="Y73" s="552">
        <f t="shared" si="3"/>
        <v>0</v>
      </c>
    </row>
    <row r="74" spans="1:25">
      <c r="A74" s="95" t="s">
        <v>94</v>
      </c>
      <c r="B74" s="48"/>
      <c r="D74" s="69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69"/>
      <c r="Q74" s="47"/>
      <c r="R74" s="253">
        <f t="shared" si="6"/>
        <v>0</v>
      </c>
      <c r="S74" s="191">
        <f t="shared" ref="S74:S133" si="9">SUM(D74:O74)</f>
        <v>0</v>
      </c>
      <c r="T74" s="548">
        <f t="shared" si="1"/>
        <v>0.17499999999999999</v>
      </c>
      <c r="U74" s="112">
        <f t="shared" si="8"/>
        <v>0</v>
      </c>
      <c r="V74" s="25">
        <f t="shared" si="2"/>
        <v>0</v>
      </c>
      <c r="W74" s="25">
        <v>0</v>
      </c>
      <c r="X74" s="551">
        <v>0</v>
      </c>
      <c r="Y74" s="552">
        <f t="shared" si="3"/>
        <v>0</v>
      </c>
    </row>
    <row r="75" spans="1:25">
      <c r="A75" s="458" t="s">
        <v>95</v>
      </c>
      <c r="B75" s="380" t="s">
        <v>109</v>
      </c>
      <c r="C75" s="459">
        <v>8250</v>
      </c>
      <c r="D75" s="331"/>
      <c r="E75" s="331"/>
      <c r="F75" s="331"/>
      <c r="G75" s="331"/>
      <c r="H75" s="331"/>
      <c r="I75" s="331"/>
      <c r="J75" s="331"/>
      <c r="K75" s="331"/>
      <c r="L75" s="331"/>
      <c r="M75" s="331"/>
      <c r="N75" s="331"/>
      <c r="O75" s="331">
        <v>1</v>
      </c>
      <c r="P75" s="331">
        <v>1</v>
      </c>
      <c r="Q75" s="334">
        <f t="shared" si="7"/>
        <v>8250</v>
      </c>
      <c r="R75" s="253">
        <f t="shared" si="6"/>
        <v>8.3333333333333329E-2</v>
      </c>
      <c r="S75" s="191">
        <f t="shared" si="9"/>
        <v>1</v>
      </c>
      <c r="T75" s="548">
        <f t="shared" ref="T75:T135" si="10">17.5/100</f>
        <v>0.17499999999999999</v>
      </c>
      <c r="U75" s="112">
        <f t="shared" ref="U75:U135" si="11">+C75*T75</f>
        <v>1443.75</v>
      </c>
      <c r="V75" s="25">
        <f t="shared" ref="V75:V135" si="12">+C75-U75</f>
        <v>6806.25</v>
      </c>
      <c r="W75" s="25">
        <v>8250</v>
      </c>
      <c r="X75" s="551">
        <v>10000</v>
      </c>
      <c r="Y75" s="552">
        <f t="shared" ref="Y75:Y135" si="13">+W75-C75</f>
        <v>0</v>
      </c>
    </row>
    <row r="76" spans="1:25">
      <c r="A76" s="178" t="s">
        <v>415</v>
      </c>
      <c r="B76" s="48"/>
      <c r="D76" s="69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69"/>
      <c r="Q76" s="47"/>
      <c r="R76" s="253">
        <f t="shared" si="6"/>
        <v>0</v>
      </c>
      <c r="S76" s="191">
        <f t="shared" si="9"/>
        <v>0</v>
      </c>
      <c r="T76" s="548">
        <f t="shared" si="10"/>
        <v>0.17499999999999999</v>
      </c>
      <c r="U76" s="112">
        <f t="shared" si="11"/>
        <v>0</v>
      </c>
      <c r="V76" s="25">
        <f t="shared" si="12"/>
        <v>0</v>
      </c>
      <c r="W76" s="25">
        <v>0</v>
      </c>
      <c r="X76" s="551">
        <v>0</v>
      </c>
      <c r="Y76" s="552">
        <f t="shared" si="13"/>
        <v>0</v>
      </c>
    </row>
    <row r="77" spans="1:25">
      <c r="A77" s="181" t="s">
        <v>416</v>
      </c>
      <c r="B77" s="48" t="s">
        <v>109</v>
      </c>
      <c r="C77" s="190">
        <v>412.5</v>
      </c>
      <c r="D77" s="69">
        <v>1</v>
      </c>
      <c r="E77" s="46">
        <v>1</v>
      </c>
      <c r="F77" s="46">
        <v>1</v>
      </c>
      <c r="G77" s="46">
        <v>1</v>
      </c>
      <c r="H77" s="46">
        <v>1</v>
      </c>
      <c r="I77" s="46">
        <v>1</v>
      </c>
      <c r="J77" s="46">
        <v>1</v>
      </c>
      <c r="K77" s="46">
        <v>1</v>
      </c>
      <c r="L77" s="46">
        <v>1</v>
      </c>
      <c r="M77" s="46">
        <v>1</v>
      </c>
      <c r="N77" s="46">
        <v>1</v>
      </c>
      <c r="O77" s="46">
        <v>1</v>
      </c>
      <c r="P77" s="69">
        <v>12</v>
      </c>
      <c r="Q77" s="47">
        <f t="shared" si="7"/>
        <v>4950</v>
      </c>
      <c r="R77" s="253">
        <f t="shared" si="6"/>
        <v>1</v>
      </c>
      <c r="S77" s="191">
        <f t="shared" si="9"/>
        <v>12</v>
      </c>
      <c r="T77" s="548">
        <f t="shared" si="10"/>
        <v>0.17499999999999999</v>
      </c>
      <c r="U77" s="112">
        <f t="shared" si="11"/>
        <v>72.1875</v>
      </c>
      <c r="V77" s="25">
        <f t="shared" si="12"/>
        <v>340.3125</v>
      </c>
      <c r="W77" s="25">
        <v>412.5</v>
      </c>
      <c r="X77" s="551">
        <v>500</v>
      </c>
      <c r="Y77" s="552">
        <f t="shared" si="13"/>
        <v>0</v>
      </c>
    </row>
    <row r="78" spans="1:25" ht="18" customHeight="1">
      <c r="A78" s="304" t="s">
        <v>96</v>
      </c>
      <c r="B78" s="305"/>
      <c r="D78" s="69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69"/>
      <c r="Q78" s="47"/>
      <c r="R78" s="253">
        <f t="shared" si="6"/>
        <v>0</v>
      </c>
      <c r="S78" s="191">
        <f t="shared" si="9"/>
        <v>0</v>
      </c>
      <c r="T78" s="548">
        <f t="shared" si="10"/>
        <v>0.17499999999999999</v>
      </c>
      <c r="U78" s="112">
        <f t="shared" si="11"/>
        <v>0</v>
      </c>
      <c r="V78" s="25">
        <f t="shared" si="12"/>
        <v>0</v>
      </c>
      <c r="W78" s="25">
        <v>0</v>
      </c>
      <c r="X78" s="551">
        <v>0</v>
      </c>
      <c r="Y78" s="552">
        <f t="shared" si="13"/>
        <v>0</v>
      </c>
    </row>
    <row r="79" spans="1:25" ht="14.25" customHeight="1">
      <c r="A79" s="184" t="s">
        <v>97</v>
      </c>
      <c r="B79" s="49" t="s">
        <v>81</v>
      </c>
      <c r="C79" s="128">
        <v>9900</v>
      </c>
      <c r="D79" s="69"/>
      <c r="E79" s="46">
        <v>1</v>
      </c>
      <c r="F79" s="46"/>
      <c r="G79" s="46"/>
      <c r="H79" s="46"/>
      <c r="I79" s="46"/>
      <c r="J79" s="46">
        <v>1</v>
      </c>
      <c r="K79" s="46"/>
      <c r="L79" s="46"/>
      <c r="M79" s="46"/>
      <c r="N79" s="46"/>
      <c r="O79" s="46"/>
      <c r="P79" s="69">
        <v>2</v>
      </c>
      <c r="Q79" s="47">
        <f t="shared" si="7"/>
        <v>19800</v>
      </c>
      <c r="R79" s="253">
        <f t="shared" si="6"/>
        <v>0.16666666666666666</v>
      </c>
      <c r="S79" s="191">
        <f t="shared" si="9"/>
        <v>2</v>
      </c>
      <c r="T79" s="548">
        <f t="shared" si="10"/>
        <v>0.17499999999999999</v>
      </c>
      <c r="U79" s="112">
        <f t="shared" si="11"/>
        <v>1732.5</v>
      </c>
      <c r="V79" s="25">
        <f t="shared" si="12"/>
        <v>8167.5</v>
      </c>
      <c r="W79" s="25">
        <v>9900</v>
      </c>
      <c r="X79" s="551">
        <v>12000</v>
      </c>
      <c r="Y79" s="552">
        <f t="shared" si="13"/>
        <v>0</v>
      </c>
    </row>
    <row r="80" spans="1:25" ht="18" customHeight="1">
      <c r="A80" s="243" t="s">
        <v>195</v>
      </c>
      <c r="B80" s="233"/>
      <c r="D80" s="69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69"/>
      <c r="Q80" s="47"/>
      <c r="R80" s="253">
        <f t="shared" si="6"/>
        <v>0</v>
      </c>
      <c r="S80" s="191">
        <f t="shared" si="9"/>
        <v>0</v>
      </c>
      <c r="T80" s="548">
        <f t="shared" si="10"/>
        <v>0.17499999999999999</v>
      </c>
      <c r="U80" s="112">
        <f t="shared" si="11"/>
        <v>0</v>
      </c>
      <c r="V80" s="25">
        <f t="shared" si="12"/>
        <v>0</v>
      </c>
      <c r="W80" s="25">
        <v>0</v>
      </c>
      <c r="X80" s="551">
        <v>0</v>
      </c>
      <c r="Y80" s="552">
        <f t="shared" si="13"/>
        <v>0</v>
      </c>
    </row>
    <row r="81" spans="1:25" ht="15.75" customHeight="1">
      <c r="A81" s="54" t="s">
        <v>98</v>
      </c>
      <c r="B81" s="49" t="s">
        <v>81</v>
      </c>
      <c r="C81" s="128">
        <v>4125</v>
      </c>
      <c r="D81" s="69"/>
      <c r="E81" s="46">
        <v>1</v>
      </c>
      <c r="F81" s="46"/>
      <c r="G81" s="46"/>
      <c r="H81" s="46"/>
      <c r="I81" s="46"/>
      <c r="J81" s="46">
        <v>1</v>
      </c>
      <c r="K81" s="46"/>
      <c r="L81" s="46"/>
      <c r="M81" s="46"/>
      <c r="N81" s="46"/>
      <c r="O81" s="46"/>
      <c r="P81" s="69">
        <v>2</v>
      </c>
      <c r="Q81" s="47">
        <f t="shared" si="7"/>
        <v>8250</v>
      </c>
      <c r="R81" s="253">
        <f t="shared" si="6"/>
        <v>0.16666666666666666</v>
      </c>
      <c r="S81" s="191">
        <f t="shared" si="9"/>
        <v>2</v>
      </c>
      <c r="T81" s="548">
        <f t="shared" si="10"/>
        <v>0.17499999999999999</v>
      </c>
      <c r="U81" s="112">
        <f t="shared" si="11"/>
        <v>721.875</v>
      </c>
      <c r="V81" s="25">
        <f t="shared" si="12"/>
        <v>3403.125</v>
      </c>
      <c r="W81" s="25">
        <v>4125</v>
      </c>
      <c r="X81" s="551">
        <v>5000</v>
      </c>
      <c r="Y81" s="552">
        <f t="shared" si="13"/>
        <v>0</v>
      </c>
    </row>
    <row r="82" spans="1:25">
      <c r="A82" s="498" t="s">
        <v>417</v>
      </c>
      <c r="B82" s="140"/>
      <c r="D82" s="69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69"/>
      <c r="Q82" s="47"/>
      <c r="R82" s="253">
        <f t="shared" si="6"/>
        <v>0</v>
      </c>
      <c r="S82" s="191">
        <f t="shared" si="9"/>
        <v>0</v>
      </c>
      <c r="T82" s="548">
        <f t="shared" si="10"/>
        <v>0.17499999999999999</v>
      </c>
      <c r="U82" s="112">
        <f t="shared" si="11"/>
        <v>0</v>
      </c>
      <c r="V82" s="25">
        <f t="shared" si="12"/>
        <v>0</v>
      </c>
      <c r="W82" s="25">
        <v>0</v>
      </c>
      <c r="X82" s="551">
        <v>0</v>
      </c>
      <c r="Y82" s="552">
        <f t="shared" si="13"/>
        <v>0</v>
      </c>
    </row>
    <row r="83" spans="1:25">
      <c r="A83" s="494" t="s">
        <v>418</v>
      </c>
      <c r="B83" s="380" t="s">
        <v>81</v>
      </c>
      <c r="C83" s="381">
        <v>5000</v>
      </c>
      <c r="D83" s="331"/>
      <c r="E83" s="331"/>
      <c r="F83" s="331"/>
      <c r="G83" s="331"/>
      <c r="H83" s="331"/>
      <c r="I83" s="331"/>
      <c r="J83" s="331"/>
      <c r="K83" s="331">
        <v>1</v>
      </c>
      <c r="L83" s="331"/>
      <c r="M83" s="331"/>
      <c r="N83" s="331"/>
      <c r="O83" s="331"/>
      <c r="P83" s="331">
        <v>1</v>
      </c>
      <c r="Q83" s="334">
        <f t="shared" si="7"/>
        <v>5000</v>
      </c>
      <c r="R83" s="253">
        <f t="shared" si="6"/>
        <v>8.3333333333333329E-2</v>
      </c>
      <c r="S83" s="191">
        <f t="shared" si="9"/>
        <v>1</v>
      </c>
      <c r="T83" s="548">
        <f t="shared" si="10"/>
        <v>0.17499999999999999</v>
      </c>
      <c r="U83" s="112">
        <f t="shared" si="11"/>
        <v>875</v>
      </c>
      <c r="V83" s="25">
        <f t="shared" si="12"/>
        <v>4125</v>
      </c>
      <c r="W83" s="25">
        <v>4125</v>
      </c>
      <c r="X83" s="551">
        <v>5000</v>
      </c>
      <c r="Y83" s="552">
        <f t="shared" si="13"/>
        <v>-875</v>
      </c>
    </row>
    <row r="84" spans="1:25">
      <c r="A84" s="494" t="s">
        <v>419</v>
      </c>
      <c r="B84" s="380" t="s">
        <v>81</v>
      </c>
      <c r="C84" s="381">
        <v>20000</v>
      </c>
      <c r="D84" s="331"/>
      <c r="E84" s="331"/>
      <c r="F84" s="331"/>
      <c r="G84" s="331"/>
      <c r="H84" s="331"/>
      <c r="I84" s="331"/>
      <c r="J84" s="331"/>
      <c r="K84" s="331">
        <v>1</v>
      </c>
      <c r="L84" s="331"/>
      <c r="M84" s="331"/>
      <c r="N84" s="331"/>
      <c r="O84" s="331"/>
      <c r="P84" s="331">
        <v>1</v>
      </c>
      <c r="Q84" s="334">
        <f t="shared" si="7"/>
        <v>20000</v>
      </c>
      <c r="R84" s="253">
        <f t="shared" si="6"/>
        <v>8.3333333333333329E-2</v>
      </c>
      <c r="S84" s="191">
        <f t="shared" si="9"/>
        <v>1</v>
      </c>
      <c r="T84" s="548">
        <f t="shared" si="10"/>
        <v>0.17499999999999999</v>
      </c>
      <c r="U84" s="112">
        <f t="shared" si="11"/>
        <v>3500</v>
      </c>
      <c r="V84" s="25">
        <f t="shared" si="12"/>
        <v>16500</v>
      </c>
      <c r="W84" s="25">
        <v>16500</v>
      </c>
      <c r="X84" s="551">
        <v>20000</v>
      </c>
      <c r="Y84" s="552">
        <f t="shared" si="13"/>
        <v>-3500</v>
      </c>
    </row>
    <row r="85" spans="1:25">
      <c r="A85" s="243" t="s">
        <v>196</v>
      </c>
      <c r="B85" s="48"/>
      <c r="D85" s="69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69"/>
      <c r="Q85" s="47"/>
      <c r="R85" s="253">
        <f t="shared" si="6"/>
        <v>0</v>
      </c>
      <c r="S85" s="191">
        <f t="shared" si="9"/>
        <v>0</v>
      </c>
      <c r="T85" s="548">
        <f t="shared" si="10"/>
        <v>0.17499999999999999</v>
      </c>
      <c r="U85" s="112">
        <f t="shared" si="11"/>
        <v>0</v>
      </c>
      <c r="V85" s="25">
        <f t="shared" si="12"/>
        <v>0</v>
      </c>
      <c r="W85" s="25">
        <v>0</v>
      </c>
      <c r="X85" s="551">
        <v>0</v>
      </c>
      <c r="Y85" s="552">
        <f t="shared" si="13"/>
        <v>0</v>
      </c>
    </row>
    <row r="86" spans="1:25">
      <c r="A86" s="186" t="s">
        <v>420</v>
      </c>
      <c r="B86" s="48" t="s">
        <v>81</v>
      </c>
      <c r="C86" s="128">
        <v>495</v>
      </c>
      <c r="D86" s="69"/>
      <c r="E86" s="69">
        <v>3</v>
      </c>
      <c r="F86" s="69"/>
      <c r="G86" s="46"/>
      <c r="H86" s="46"/>
      <c r="I86" s="46"/>
      <c r="J86" s="46"/>
      <c r="K86" s="46"/>
      <c r="L86" s="46"/>
      <c r="M86" s="46"/>
      <c r="N86" s="46"/>
      <c r="O86" s="46"/>
      <c r="P86" s="48">
        <v>3</v>
      </c>
      <c r="Q86" s="47">
        <f t="shared" ref="Q86:Q145" si="14">+C86*P86</f>
        <v>1485</v>
      </c>
      <c r="R86" s="253">
        <f t="shared" si="6"/>
        <v>0.25</v>
      </c>
      <c r="S86" s="191">
        <f t="shared" si="9"/>
        <v>3</v>
      </c>
      <c r="T86" s="548">
        <f t="shared" si="10"/>
        <v>0.17499999999999999</v>
      </c>
      <c r="U86" s="112">
        <f t="shared" si="11"/>
        <v>86.625</v>
      </c>
      <c r="V86" s="25">
        <f t="shared" si="12"/>
        <v>408.375</v>
      </c>
      <c r="W86" s="25">
        <v>495</v>
      </c>
      <c r="X86" s="551">
        <v>600</v>
      </c>
      <c r="Y86" s="552">
        <f t="shared" si="13"/>
        <v>0</v>
      </c>
    </row>
    <row r="87" spans="1:25" s="124" customFormat="1">
      <c r="A87" s="246" t="s">
        <v>99</v>
      </c>
      <c r="B87" s="93"/>
      <c r="C87" s="128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47"/>
      <c r="R87" s="253">
        <f t="shared" ref="R87:R142" si="15">+P87/12</f>
        <v>0</v>
      </c>
      <c r="S87" s="191">
        <f t="shared" si="9"/>
        <v>0</v>
      </c>
      <c r="T87" s="548">
        <f t="shared" si="10"/>
        <v>0.17499999999999999</v>
      </c>
      <c r="U87" s="112">
        <f t="shared" si="11"/>
        <v>0</v>
      </c>
      <c r="V87" s="25">
        <f t="shared" si="12"/>
        <v>0</v>
      </c>
      <c r="W87" s="25">
        <v>0</v>
      </c>
      <c r="X87" s="551">
        <v>0</v>
      </c>
      <c r="Y87" s="552">
        <f t="shared" si="13"/>
        <v>0</v>
      </c>
    </row>
    <row r="88" spans="1:25" s="124" customFormat="1">
      <c r="A88" s="179" t="s">
        <v>421</v>
      </c>
      <c r="B88" s="53" t="s">
        <v>82</v>
      </c>
      <c r="C88" s="134">
        <v>825</v>
      </c>
      <c r="D88" s="69">
        <v>1</v>
      </c>
      <c r="E88" s="69">
        <v>1</v>
      </c>
      <c r="F88" s="69">
        <v>1</v>
      </c>
      <c r="G88" s="69">
        <v>1</v>
      </c>
      <c r="H88" s="69">
        <v>1</v>
      </c>
      <c r="I88" s="69">
        <v>1</v>
      </c>
      <c r="J88" s="69">
        <v>1</v>
      </c>
      <c r="K88" s="69">
        <v>1</v>
      </c>
      <c r="L88" s="69">
        <v>1</v>
      </c>
      <c r="M88" s="69">
        <v>1</v>
      </c>
      <c r="N88" s="69">
        <v>1</v>
      </c>
      <c r="O88" s="69"/>
      <c r="P88" s="48">
        <v>11</v>
      </c>
      <c r="Q88" s="47">
        <f t="shared" si="14"/>
        <v>9075</v>
      </c>
      <c r="R88" s="253">
        <f t="shared" si="15"/>
        <v>0.91666666666666663</v>
      </c>
      <c r="S88" s="191">
        <f t="shared" si="9"/>
        <v>11</v>
      </c>
      <c r="T88" s="548">
        <f t="shared" si="10"/>
        <v>0.17499999999999999</v>
      </c>
      <c r="U88" s="112">
        <f t="shared" si="11"/>
        <v>144.375</v>
      </c>
      <c r="V88" s="25">
        <f t="shared" si="12"/>
        <v>680.625</v>
      </c>
      <c r="W88" s="25">
        <v>825</v>
      </c>
      <c r="X88" s="551">
        <v>1000</v>
      </c>
      <c r="Y88" s="552">
        <f t="shared" si="13"/>
        <v>0</v>
      </c>
    </row>
    <row r="89" spans="1:25" s="124" customFormat="1">
      <c r="A89" s="499" t="s">
        <v>200</v>
      </c>
      <c r="B89" s="53" t="s">
        <v>82</v>
      </c>
      <c r="C89" s="391">
        <v>660</v>
      </c>
      <c r="D89" s="111">
        <v>1</v>
      </c>
      <c r="E89" s="111"/>
      <c r="F89" s="111"/>
      <c r="G89" s="111"/>
      <c r="H89" s="111"/>
      <c r="I89" s="111"/>
      <c r="J89" s="111">
        <v>1</v>
      </c>
      <c r="K89" s="111"/>
      <c r="L89" s="111"/>
      <c r="M89" s="111"/>
      <c r="N89" s="111"/>
      <c r="O89" s="111"/>
      <c r="P89" s="53">
        <v>2</v>
      </c>
      <c r="Q89" s="47">
        <f t="shared" si="14"/>
        <v>1320</v>
      </c>
      <c r="R89" s="253">
        <f t="shared" si="15"/>
        <v>0.16666666666666666</v>
      </c>
      <c r="S89" s="191">
        <f t="shared" si="9"/>
        <v>2</v>
      </c>
      <c r="T89" s="548">
        <f t="shared" si="10"/>
        <v>0.17499999999999999</v>
      </c>
      <c r="U89" s="112">
        <f t="shared" si="11"/>
        <v>115.49999999999999</v>
      </c>
      <c r="V89" s="25">
        <f t="shared" si="12"/>
        <v>544.5</v>
      </c>
      <c r="W89" s="25">
        <v>660</v>
      </c>
      <c r="X89" s="551">
        <v>800</v>
      </c>
      <c r="Y89" s="552">
        <f t="shared" si="13"/>
        <v>0</v>
      </c>
    </row>
    <row r="90" spans="1:25" s="124" customFormat="1">
      <c r="A90" s="181" t="s">
        <v>422</v>
      </c>
      <c r="B90" s="48" t="s">
        <v>81</v>
      </c>
      <c r="C90" s="134">
        <v>14437.5</v>
      </c>
      <c r="D90" s="69"/>
      <c r="E90" s="69">
        <v>1</v>
      </c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48">
        <v>1</v>
      </c>
      <c r="Q90" s="47">
        <f t="shared" si="14"/>
        <v>14437.5</v>
      </c>
      <c r="R90" s="253">
        <f t="shared" si="15"/>
        <v>8.3333333333333329E-2</v>
      </c>
      <c r="S90" s="191">
        <f t="shared" si="9"/>
        <v>1</v>
      </c>
      <c r="T90" s="548">
        <f t="shared" si="10"/>
        <v>0.17499999999999999</v>
      </c>
      <c r="U90" s="112">
        <f t="shared" si="11"/>
        <v>2526.5625</v>
      </c>
      <c r="V90" s="25">
        <f t="shared" si="12"/>
        <v>11910.9375</v>
      </c>
      <c r="W90" s="25">
        <v>14437.5</v>
      </c>
      <c r="X90" s="551">
        <v>17500</v>
      </c>
      <c r="Y90" s="552">
        <f t="shared" si="13"/>
        <v>0</v>
      </c>
    </row>
    <row r="91" spans="1:25">
      <c r="A91" s="181" t="s">
        <v>423</v>
      </c>
      <c r="B91" s="48" t="s">
        <v>81</v>
      </c>
      <c r="C91" s="134">
        <v>14437.5</v>
      </c>
      <c r="D91" s="69"/>
      <c r="E91" s="46"/>
      <c r="F91" s="46"/>
      <c r="G91" s="46"/>
      <c r="H91" s="46"/>
      <c r="I91" s="46"/>
      <c r="J91" s="46"/>
      <c r="K91" s="46"/>
      <c r="L91" s="46">
        <v>1</v>
      </c>
      <c r="M91" s="46"/>
      <c r="N91" s="46"/>
      <c r="O91" s="46"/>
      <c r="P91" s="48">
        <v>1</v>
      </c>
      <c r="Q91" s="47">
        <f t="shared" si="14"/>
        <v>14437.5</v>
      </c>
      <c r="R91" s="253">
        <f t="shared" si="15"/>
        <v>8.3333333333333329E-2</v>
      </c>
      <c r="S91" s="191">
        <f t="shared" si="9"/>
        <v>1</v>
      </c>
      <c r="T91" s="548">
        <f t="shared" si="10"/>
        <v>0.17499999999999999</v>
      </c>
      <c r="U91" s="112">
        <f t="shared" si="11"/>
        <v>2526.5625</v>
      </c>
      <c r="V91" s="25">
        <f t="shared" si="12"/>
        <v>11910.9375</v>
      </c>
      <c r="W91" s="25">
        <v>14437.5</v>
      </c>
      <c r="X91" s="551">
        <v>17500</v>
      </c>
      <c r="Y91" s="552">
        <f t="shared" si="13"/>
        <v>0</v>
      </c>
    </row>
    <row r="92" spans="1:25">
      <c r="A92" s="181" t="s">
        <v>424</v>
      </c>
      <c r="B92" s="48" t="s">
        <v>81</v>
      </c>
      <c r="C92" s="134">
        <v>10312.5</v>
      </c>
      <c r="D92" s="69"/>
      <c r="E92" s="46">
        <v>1</v>
      </c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8">
        <v>1</v>
      </c>
      <c r="Q92" s="47">
        <f t="shared" si="14"/>
        <v>10312.5</v>
      </c>
      <c r="R92" s="253">
        <f t="shared" si="15"/>
        <v>8.3333333333333329E-2</v>
      </c>
      <c r="S92" s="191">
        <f t="shared" si="9"/>
        <v>1</v>
      </c>
      <c r="T92" s="548">
        <f t="shared" si="10"/>
        <v>0.17499999999999999</v>
      </c>
      <c r="U92" s="112">
        <f t="shared" si="11"/>
        <v>1804.6874999999998</v>
      </c>
      <c r="V92" s="25">
        <f t="shared" si="12"/>
        <v>8507.8125</v>
      </c>
      <c r="W92" s="25">
        <v>10312.5</v>
      </c>
      <c r="X92" s="551">
        <v>12500</v>
      </c>
      <c r="Y92" s="552">
        <f t="shared" si="13"/>
        <v>0</v>
      </c>
    </row>
    <row r="93" spans="1:25">
      <c r="A93" s="181" t="s">
        <v>425</v>
      </c>
      <c r="B93" s="48" t="s">
        <v>81</v>
      </c>
      <c r="C93" s="134">
        <v>22689.974999999999</v>
      </c>
      <c r="D93" s="69"/>
      <c r="E93" s="46"/>
      <c r="F93" s="46"/>
      <c r="G93" s="46"/>
      <c r="H93" s="46"/>
      <c r="I93" s="46"/>
      <c r="J93" s="46"/>
      <c r="K93" s="46"/>
      <c r="L93" s="46">
        <v>1</v>
      </c>
      <c r="M93" s="46"/>
      <c r="N93" s="46"/>
      <c r="O93" s="46"/>
      <c r="P93" s="48">
        <v>1</v>
      </c>
      <c r="Q93" s="47">
        <f t="shared" si="14"/>
        <v>22689.974999999999</v>
      </c>
      <c r="R93" s="253">
        <f t="shared" ref="R93" si="16">+P93/12</f>
        <v>8.3333333333333329E-2</v>
      </c>
      <c r="S93" s="191">
        <f t="shared" si="9"/>
        <v>1</v>
      </c>
      <c r="T93" s="548">
        <f t="shared" si="10"/>
        <v>0.17499999999999999</v>
      </c>
      <c r="U93" s="112">
        <f t="shared" si="11"/>
        <v>3970.7456249999996</v>
      </c>
      <c r="V93" s="25">
        <f t="shared" si="12"/>
        <v>18719.229374999999</v>
      </c>
      <c r="W93" s="25">
        <v>22689.974999999999</v>
      </c>
      <c r="X93" s="551">
        <v>27503</v>
      </c>
      <c r="Y93" s="552">
        <f t="shared" si="13"/>
        <v>0</v>
      </c>
    </row>
    <row r="94" spans="1:25">
      <c r="A94" s="133" t="s">
        <v>426</v>
      </c>
      <c r="B94" s="48"/>
      <c r="C94" s="128"/>
      <c r="D94" s="69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8"/>
      <c r="Q94" s="47"/>
      <c r="R94" s="253"/>
      <c r="T94" s="548"/>
      <c r="U94" s="112">
        <f t="shared" si="11"/>
        <v>0</v>
      </c>
      <c r="V94" s="25">
        <f t="shared" si="12"/>
        <v>0</v>
      </c>
      <c r="W94" s="25">
        <v>0</v>
      </c>
      <c r="X94" s="551">
        <v>0</v>
      </c>
      <c r="Y94" s="552">
        <f t="shared" si="13"/>
        <v>0</v>
      </c>
    </row>
    <row r="95" spans="1:25">
      <c r="A95" s="181" t="s">
        <v>197</v>
      </c>
      <c r="B95" s="48" t="s">
        <v>441</v>
      </c>
      <c r="C95" s="134">
        <v>66000</v>
      </c>
      <c r="D95" s="69"/>
      <c r="E95" s="46">
        <v>1</v>
      </c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8">
        <v>1</v>
      </c>
      <c r="Q95" s="47">
        <f t="shared" si="14"/>
        <v>66000</v>
      </c>
      <c r="R95" s="253">
        <f t="shared" ref="R95:R111" si="17">+P95/12</f>
        <v>8.3333333333333329E-2</v>
      </c>
      <c r="S95" s="191">
        <f t="shared" si="9"/>
        <v>1</v>
      </c>
      <c r="T95" s="548">
        <f t="shared" si="10"/>
        <v>0.17499999999999999</v>
      </c>
      <c r="U95" s="112">
        <f t="shared" si="11"/>
        <v>11550</v>
      </c>
      <c r="V95" s="25">
        <f t="shared" si="12"/>
        <v>54450</v>
      </c>
      <c r="W95" s="25">
        <v>66000</v>
      </c>
      <c r="X95" s="551">
        <v>80000</v>
      </c>
      <c r="Y95" s="552">
        <f t="shared" si="13"/>
        <v>0</v>
      </c>
    </row>
    <row r="96" spans="1:25">
      <c r="A96" s="181" t="s">
        <v>198</v>
      </c>
      <c r="B96" s="48" t="s">
        <v>109</v>
      </c>
      <c r="C96" s="134">
        <v>16582.5</v>
      </c>
      <c r="D96" s="69"/>
      <c r="E96" s="46">
        <v>2</v>
      </c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8">
        <v>2</v>
      </c>
      <c r="Q96" s="47">
        <f t="shared" si="14"/>
        <v>33165</v>
      </c>
      <c r="R96" s="253">
        <f t="shared" si="17"/>
        <v>0.16666666666666666</v>
      </c>
      <c r="S96" s="191">
        <f t="shared" si="9"/>
        <v>2</v>
      </c>
      <c r="T96" s="548">
        <f t="shared" si="10"/>
        <v>0.17499999999999999</v>
      </c>
      <c r="U96" s="112">
        <f t="shared" si="11"/>
        <v>2901.9375</v>
      </c>
      <c r="V96" s="25">
        <f t="shared" si="12"/>
        <v>13680.5625</v>
      </c>
      <c r="W96" s="25">
        <v>16582.5</v>
      </c>
      <c r="X96" s="551">
        <v>20100</v>
      </c>
      <c r="Y96" s="552">
        <f t="shared" si="13"/>
        <v>0</v>
      </c>
    </row>
    <row r="97" spans="1:25">
      <c r="A97" s="181" t="s">
        <v>199</v>
      </c>
      <c r="B97" s="48" t="s">
        <v>109</v>
      </c>
      <c r="C97" s="134">
        <v>2516.25</v>
      </c>
      <c r="D97" s="69">
        <v>5</v>
      </c>
      <c r="E97" s="46">
        <v>5</v>
      </c>
      <c r="F97" s="46">
        <v>5</v>
      </c>
      <c r="G97" s="46">
        <v>5</v>
      </c>
      <c r="H97" s="46">
        <v>4</v>
      </c>
      <c r="I97" s="46">
        <v>4</v>
      </c>
      <c r="J97" s="46">
        <v>4</v>
      </c>
      <c r="K97" s="46">
        <v>4</v>
      </c>
      <c r="L97" s="46">
        <v>4</v>
      </c>
      <c r="M97" s="46">
        <v>4</v>
      </c>
      <c r="N97" s="46">
        <v>4</v>
      </c>
      <c r="O97" s="46">
        <v>4</v>
      </c>
      <c r="P97" s="48">
        <v>52</v>
      </c>
      <c r="Q97" s="47">
        <f t="shared" si="14"/>
        <v>130845</v>
      </c>
      <c r="R97" s="253">
        <f t="shared" si="17"/>
        <v>4.333333333333333</v>
      </c>
      <c r="S97" s="191">
        <f t="shared" si="9"/>
        <v>52</v>
      </c>
      <c r="T97" s="548">
        <f t="shared" si="10"/>
        <v>0.17499999999999999</v>
      </c>
      <c r="U97" s="112">
        <f t="shared" si="11"/>
        <v>440.34375</v>
      </c>
      <c r="V97" s="25">
        <f t="shared" si="12"/>
        <v>2075.90625</v>
      </c>
      <c r="W97" s="25">
        <v>2516.25</v>
      </c>
      <c r="X97" s="551">
        <v>3050</v>
      </c>
      <c r="Y97" s="552">
        <f t="shared" si="13"/>
        <v>0</v>
      </c>
    </row>
    <row r="98" spans="1:25">
      <c r="A98" s="181" t="s">
        <v>427</v>
      </c>
      <c r="B98" s="48" t="s">
        <v>441</v>
      </c>
      <c r="C98" s="134">
        <v>825</v>
      </c>
      <c r="D98" s="69">
        <v>2</v>
      </c>
      <c r="E98" s="46">
        <v>2</v>
      </c>
      <c r="F98" s="46">
        <v>2</v>
      </c>
      <c r="G98" s="46">
        <v>1</v>
      </c>
      <c r="H98" s="46">
        <v>1</v>
      </c>
      <c r="I98" s="46">
        <v>1</v>
      </c>
      <c r="J98" s="46">
        <v>1</v>
      </c>
      <c r="K98" s="46">
        <v>1</v>
      </c>
      <c r="L98" s="46">
        <v>1</v>
      </c>
      <c r="M98" s="46">
        <v>1</v>
      </c>
      <c r="N98" s="46">
        <v>1</v>
      </c>
      <c r="O98" s="46">
        <v>1</v>
      </c>
      <c r="P98" s="48">
        <v>15</v>
      </c>
      <c r="Q98" s="47">
        <f t="shared" si="14"/>
        <v>12375</v>
      </c>
      <c r="R98" s="253">
        <f t="shared" si="17"/>
        <v>1.25</v>
      </c>
      <c r="S98" s="191">
        <f t="shared" si="9"/>
        <v>15</v>
      </c>
      <c r="T98" s="548">
        <f t="shared" si="10"/>
        <v>0.17499999999999999</v>
      </c>
      <c r="U98" s="112">
        <f t="shared" si="11"/>
        <v>144.375</v>
      </c>
      <c r="V98" s="25">
        <f t="shared" si="12"/>
        <v>680.625</v>
      </c>
      <c r="W98" s="25">
        <v>825</v>
      </c>
      <c r="X98" s="551">
        <v>1000</v>
      </c>
      <c r="Y98" s="552">
        <f t="shared" si="13"/>
        <v>0</v>
      </c>
    </row>
    <row r="99" spans="1:25">
      <c r="A99" s="181" t="s">
        <v>428</v>
      </c>
      <c r="B99" s="48" t="s">
        <v>80</v>
      </c>
      <c r="C99" s="134">
        <v>9.9</v>
      </c>
      <c r="D99" s="69"/>
      <c r="E99" s="46"/>
      <c r="F99" s="46">
        <v>2000</v>
      </c>
      <c r="G99" s="46"/>
      <c r="H99" s="46"/>
      <c r="I99" s="46"/>
      <c r="J99" s="46"/>
      <c r="K99" s="46"/>
      <c r="L99" s="46"/>
      <c r="M99" s="46"/>
      <c r="N99" s="46"/>
      <c r="O99" s="46"/>
      <c r="P99" s="48">
        <v>2000</v>
      </c>
      <c r="Q99" s="47">
        <f t="shared" si="14"/>
        <v>19800</v>
      </c>
      <c r="R99" s="253">
        <f t="shared" si="17"/>
        <v>166.66666666666666</v>
      </c>
      <c r="S99" s="191">
        <f t="shared" si="9"/>
        <v>2000</v>
      </c>
      <c r="T99" s="548">
        <f t="shared" si="10"/>
        <v>0.17499999999999999</v>
      </c>
      <c r="U99" s="112">
        <f t="shared" si="11"/>
        <v>1.7324999999999999</v>
      </c>
      <c r="V99" s="25">
        <f t="shared" si="12"/>
        <v>8.1675000000000004</v>
      </c>
      <c r="W99" s="25">
        <v>9.9</v>
      </c>
      <c r="X99" s="551">
        <v>12</v>
      </c>
      <c r="Y99" s="552">
        <f t="shared" si="13"/>
        <v>0</v>
      </c>
    </row>
    <row r="100" spans="1:25">
      <c r="A100" s="181" t="s">
        <v>429</v>
      </c>
      <c r="B100" s="48" t="s">
        <v>80</v>
      </c>
      <c r="C100" s="134">
        <v>1.65</v>
      </c>
      <c r="D100" s="69"/>
      <c r="E100" s="46"/>
      <c r="F100" s="46">
        <v>2000</v>
      </c>
      <c r="G100" s="46"/>
      <c r="H100" s="46"/>
      <c r="I100" s="46"/>
      <c r="J100" s="46"/>
      <c r="K100" s="46"/>
      <c r="L100" s="46"/>
      <c r="M100" s="46"/>
      <c r="N100" s="46"/>
      <c r="O100" s="46"/>
      <c r="P100" s="48">
        <v>2000</v>
      </c>
      <c r="Q100" s="47">
        <f t="shared" si="14"/>
        <v>3300</v>
      </c>
      <c r="R100" s="253">
        <f t="shared" si="17"/>
        <v>166.66666666666666</v>
      </c>
      <c r="S100" s="191">
        <f t="shared" si="9"/>
        <v>2000</v>
      </c>
      <c r="T100" s="548">
        <f t="shared" si="10"/>
        <v>0.17499999999999999</v>
      </c>
      <c r="U100" s="112">
        <f t="shared" si="11"/>
        <v>0.28874999999999995</v>
      </c>
      <c r="V100" s="25">
        <f t="shared" si="12"/>
        <v>1.3612500000000001</v>
      </c>
      <c r="W100" s="25">
        <v>1.65</v>
      </c>
      <c r="X100" s="551">
        <v>2</v>
      </c>
      <c r="Y100" s="552">
        <f t="shared" si="13"/>
        <v>0</v>
      </c>
    </row>
    <row r="101" spans="1:25">
      <c r="A101" s="181" t="s">
        <v>430</v>
      </c>
      <c r="B101" s="48" t="s">
        <v>80</v>
      </c>
      <c r="C101" s="134">
        <v>48.674999999999997</v>
      </c>
      <c r="D101" s="69"/>
      <c r="E101" s="46"/>
      <c r="F101" s="46">
        <v>1</v>
      </c>
      <c r="G101" s="46"/>
      <c r="H101" s="46"/>
      <c r="I101" s="46"/>
      <c r="J101" s="46"/>
      <c r="K101" s="46"/>
      <c r="L101" s="46">
        <v>1</v>
      </c>
      <c r="M101" s="46"/>
      <c r="N101" s="46"/>
      <c r="O101" s="46"/>
      <c r="P101" s="48">
        <v>2</v>
      </c>
      <c r="Q101" s="47">
        <f t="shared" si="14"/>
        <v>97.35</v>
      </c>
      <c r="R101" s="253">
        <f t="shared" si="17"/>
        <v>0.16666666666666666</v>
      </c>
      <c r="S101" s="191">
        <f t="shared" si="9"/>
        <v>2</v>
      </c>
      <c r="T101" s="548">
        <f t="shared" si="10"/>
        <v>0.17499999999999999</v>
      </c>
      <c r="U101" s="112">
        <f t="shared" si="11"/>
        <v>8.5181249999999995</v>
      </c>
      <c r="V101" s="25">
        <f t="shared" si="12"/>
        <v>40.156874999999999</v>
      </c>
      <c r="W101" s="25">
        <v>48.674999999999997</v>
      </c>
      <c r="X101" s="551">
        <v>59</v>
      </c>
      <c r="Y101" s="552">
        <f t="shared" si="13"/>
        <v>0</v>
      </c>
    </row>
    <row r="102" spans="1:25">
      <c r="A102" s="181" t="s">
        <v>431</v>
      </c>
      <c r="B102" s="48" t="s">
        <v>80</v>
      </c>
      <c r="C102" s="134">
        <v>5115</v>
      </c>
      <c r="D102" s="69"/>
      <c r="E102" s="46"/>
      <c r="F102" s="46">
        <v>1</v>
      </c>
      <c r="G102" s="46"/>
      <c r="H102" s="46"/>
      <c r="I102" s="46"/>
      <c r="J102" s="46"/>
      <c r="K102" s="46"/>
      <c r="L102" s="46">
        <v>1</v>
      </c>
      <c r="M102" s="46"/>
      <c r="N102" s="46"/>
      <c r="O102" s="46"/>
      <c r="P102" s="48">
        <v>2</v>
      </c>
      <c r="Q102" s="47">
        <f t="shared" si="14"/>
        <v>10230</v>
      </c>
      <c r="R102" s="253">
        <f t="shared" si="17"/>
        <v>0.16666666666666666</v>
      </c>
      <c r="S102" s="191">
        <f t="shared" si="9"/>
        <v>2</v>
      </c>
      <c r="T102" s="548">
        <f t="shared" si="10"/>
        <v>0.17499999999999999</v>
      </c>
      <c r="U102" s="112">
        <f t="shared" si="11"/>
        <v>895.125</v>
      </c>
      <c r="V102" s="25">
        <f t="shared" si="12"/>
        <v>4219.875</v>
      </c>
      <c r="W102" s="25">
        <v>5115</v>
      </c>
      <c r="X102" s="551">
        <v>6200</v>
      </c>
      <c r="Y102" s="552">
        <f t="shared" si="13"/>
        <v>0</v>
      </c>
    </row>
    <row r="103" spans="1:25">
      <c r="A103" s="181" t="s">
        <v>432</v>
      </c>
      <c r="B103" s="48" t="s">
        <v>80</v>
      </c>
      <c r="C103" s="134">
        <v>9.9</v>
      </c>
      <c r="D103" s="69"/>
      <c r="E103" s="46"/>
      <c r="F103" s="46">
        <v>2500</v>
      </c>
      <c r="G103" s="46"/>
      <c r="H103" s="46"/>
      <c r="I103" s="46"/>
      <c r="J103" s="46"/>
      <c r="K103" s="46"/>
      <c r="L103" s="46"/>
      <c r="M103" s="46"/>
      <c r="N103" s="46"/>
      <c r="O103" s="46"/>
      <c r="P103" s="48">
        <v>2500</v>
      </c>
      <c r="Q103" s="47">
        <f t="shared" si="14"/>
        <v>24750</v>
      </c>
      <c r="R103" s="253">
        <f t="shared" si="17"/>
        <v>208.33333333333334</v>
      </c>
      <c r="S103" s="191">
        <f t="shared" si="9"/>
        <v>2500</v>
      </c>
      <c r="T103" s="548">
        <f t="shared" si="10"/>
        <v>0.17499999999999999</v>
      </c>
      <c r="U103" s="112">
        <f t="shared" si="11"/>
        <v>1.7324999999999999</v>
      </c>
      <c r="V103" s="25">
        <f t="shared" si="12"/>
        <v>8.1675000000000004</v>
      </c>
      <c r="W103" s="25">
        <v>9.9</v>
      </c>
      <c r="X103" s="551">
        <v>12</v>
      </c>
      <c r="Y103" s="552">
        <f t="shared" si="13"/>
        <v>0</v>
      </c>
    </row>
    <row r="104" spans="1:25">
      <c r="A104" s="181" t="s">
        <v>433</v>
      </c>
      <c r="B104" s="48" t="s">
        <v>80</v>
      </c>
      <c r="C104" s="134">
        <v>12.375</v>
      </c>
      <c r="D104" s="69"/>
      <c r="E104" s="46"/>
      <c r="F104" s="46">
        <v>1000</v>
      </c>
      <c r="G104" s="46"/>
      <c r="H104" s="46"/>
      <c r="I104" s="46"/>
      <c r="J104" s="46"/>
      <c r="K104" s="46"/>
      <c r="L104" s="46"/>
      <c r="M104" s="46"/>
      <c r="N104" s="46"/>
      <c r="O104" s="46"/>
      <c r="P104" s="48">
        <v>1000</v>
      </c>
      <c r="Q104" s="47">
        <f t="shared" si="14"/>
        <v>12375</v>
      </c>
      <c r="R104" s="253">
        <f t="shared" si="17"/>
        <v>83.333333333333329</v>
      </c>
      <c r="S104" s="191">
        <f t="shared" si="9"/>
        <v>1000</v>
      </c>
      <c r="T104" s="548">
        <f t="shared" si="10"/>
        <v>0.17499999999999999</v>
      </c>
      <c r="U104" s="112">
        <f t="shared" si="11"/>
        <v>2.1656249999999999</v>
      </c>
      <c r="V104" s="25">
        <f t="shared" si="12"/>
        <v>10.209375</v>
      </c>
      <c r="W104" s="25">
        <v>12.375</v>
      </c>
      <c r="X104" s="551">
        <v>15</v>
      </c>
      <c r="Y104" s="552">
        <f t="shared" si="13"/>
        <v>0</v>
      </c>
    </row>
    <row r="105" spans="1:25">
      <c r="A105" s="181" t="s">
        <v>434</v>
      </c>
      <c r="B105" s="48" t="s">
        <v>80</v>
      </c>
      <c r="C105" s="134">
        <v>1.65</v>
      </c>
      <c r="D105" s="69"/>
      <c r="E105" s="46"/>
      <c r="F105" s="46">
        <v>2500</v>
      </c>
      <c r="G105" s="46"/>
      <c r="H105" s="46"/>
      <c r="I105" s="46"/>
      <c r="J105" s="46"/>
      <c r="K105" s="46"/>
      <c r="L105" s="46"/>
      <c r="M105" s="46"/>
      <c r="N105" s="46"/>
      <c r="O105" s="46"/>
      <c r="P105" s="48">
        <v>2500</v>
      </c>
      <c r="Q105" s="47">
        <f t="shared" si="14"/>
        <v>4125</v>
      </c>
      <c r="R105" s="253">
        <f t="shared" si="17"/>
        <v>208.33333333333334</v>
      </c>
      <c r="S105" s="191">
        <f t="shared" si="9"/>
        <v>2500</v>
      </c>
      <c r="T105" s="548">
        <f t="shared" si="10"/>
        <v>0.17499999999999999</v>
      </c>
      <c r="U105" s="112">
        <f t="shared" si="11"/>
        <v>0.28874999999999995</v>
      </c>
      <c r="V105" s="25">
        <f t="shared" si="12"/>
        <v>1.3612500000000001</v>
      </c>
      <c r="W105" s="25">
        <v>1.65</v>
      </c>
      <c r="X105" s="551">
        <v>2</v>
      </c>
      <c r="Y105" s="552">
        <f t="shared" si="13"/>
        <v>0</v>
      </c>
    </row>
    <row r="106" spans="1:25">
      <c r="A106" s="181" t="s">
        <v>435</v>
      </c>
      <c r="B106" s="48" t="s">
        <v>80</v>
      </c>
      <c r="C106" s="134">
        <v>24750</v>
      </c>
      <c r="D106" s="69"/>
      <c r="E106" s="46"/>
      <c r="F106" s="46"/>
      <c r="G106" s="46"/>
      <c r="H106" s="46"/>
      <c r="I106" s="46"/>
      <c r="J106" s="46"/>
      <c r="K106" s="46"/>
      <c r="L106" s="46">
        <v>1</v>
      </c>
      <c r="M106" s="46"/>
      <c r="N106" s="46"/>
      <c r="O106" s="46"/>
      <c r="P106" s="48">
        <v>1</v>
      </c>
      <c r="Q106" s="47">
        <f t="shared" si="14"/>
        <v>24750</v>
      </c>
      <c r="R106" s="253">
        <f t="shared" si="17"/>
        <v>8.3333333333333329E-2</v>
      </c>
      <c r="S106" s="191">
        <f t="shared" si="9"/>
        <v>1</v>
      </c>
      <c r="T106" s="548">
        <f t="shared" si="10"/>
        <v>0.17499999999999999</v>
      </c>
      <c r="U106" s="112">
        <f t="shared" si="11"/>
        <v>4331.25</v>
      </c>
      <c r="V106" s="25">
        <f t="shared" si="12"/>
        <v>20418.75</v>
      </c>
      <c r="W106" s="25">
        <v>24750</v>
      </c>
      <c r="X106" s="551">
        <v>30000</v>
      </c>
      <c r="Y106" s="552">
        <f t="shared" si="13"/>
        <v>0</v>
      </c>
    </row>
    <row r="107" spans="1:25">
      <c r="A107" s="181" t="s">
        <v>436</v>
      </c>
      <c r="B107" s="48" t="s">
        <v>80</v>
      </c>
      <c r="C107" s="134">
        <v>2.8875000000000002</v>
      </c>
      <c r="D107" s="69"/>
      <c r="E107" s="46"/>
      <c r="F107" s="46">
        <v>2000</v>
      </c>
      <c r="G107" s="46"/>
      <c r="H107" s="46"/>
      <c r="I107" s="46"/>
      <c r="J107" s="46"/>
      <c r="K107" s="46"/>
      <c r="L107" s="46"/>
      <c r="M107" s="46"/>
      <c r="N107" s="46"/>
      <c r="O107" s="46"/>
      <c r="P107" s="48">
        <v>2000</v>
      </c>
      <c r="Q107" s="47">
        <f t="shared" si="14"/>
        <v>5775</v>
      </c>
      <c r="R107" s="253">
        <f t="shared" si="17"/>
        <v>166.66666666666666</v>
      </c>
      <c r="S107" s="191">
        <f t="shared" si="9"/>
        <v>2000</v>
      </c>
      <c r="T107" s="548">
        <f t="shared" si="10"/>
        <v>0.17499999999999999</v>
      </c>
      <c r="U107" s="112">
        <f t="shared" si="11"/>
        <v>0.50531250000000005</v>
      </c>
      <c r="V107" s="25">
        <f t="shared" si="12"/>
        <v>2.3821875000000001</v>
      </c>
      <c r="W107" s="25">
        <v>2.8875000000000002</v>
      </c>
      <c r="X107" s="551">
        <v>3.5</v>
      </c>
      <c r="Y107" s="552">
        <f t="shared" si="13"/>
        <v>0</v>
      </c>
    </row>
    <row r="108" spans="1:25">
      <c r="A108" s="181" t="s">
        <v>437</v>
      </c>
      <c r="B108" s="48" t="s">
        <v>80</v>
      </c>
      <c r="C108" s="134">
        <v>3300</v>
      </c>
      <c r="D108" s="69"/>
      <c r="E108" s="46"/>
      <c r="F108" s="46">
        <v>5</v>
      </c>
      <c r="G108" s="46"/>
      <c r="H108" s="46"/>
      <c r="I108" s="46"/>
      <c r="J108" s="46"/>
      <c r="K108" s="46"/>
      <c r="L108" s="46">
        <v>5</v>
      </c>
      <c r="M108" s="46"/>
      <c r="N108" s="46"/>
      <c r="O108" s="46"/>
      <c r="P108" s="48">
        <v>10</v>
      </c>
      <c r="Q108" s="47">
        <f t="shared" si="14"/>
        <v>33000</v>
      </c>
      <c r="R108" s="253">
        <f t="shared" si="17"/>
        <v>0.83333333333333337</v>
      </c>
      <c r="S108" s="191">
        <f t="shared" si="9"/>
        <v>10</v>
      </c>
      <c r="T108" s="548">
        <f t="shared" si="10"/>
        <v>0.17499999999999999</v>
      </c>
      <c r="U108" s="112">
        <f t="shared" si="11"/>
        <v>577.5</v>
      </c>
      <c r="V108" s="25">
        <f t="shared" si="12"/>
        <v>2722.5</v>
      </c>
      <c r="W108" s="25">
        <v>3300</v>
      </c>
      <c r="X108" s="551">
        <v>4000</v>
      </c>
      <c r="Y108" s="552">
        <f t="shared" si="13"/>
        <v>0</v>
      </c>
    </row>
    <row r="109" spans="1:25">
      <c r="A109" s="181" t="s">
        <v>438</v>
      </c>
      <c r="B109" s="48" t="s">
        <v>80</v>
      </c>
      <c r="C109" s="134">
        <v>2.4750000000000001</v>
      </c>
      <c r="D109" s="69"/>
      <c r="E109" s="46"/>
      <c r="F109" s="46">
        <v>150</v>
      </c>
      <c r="G109" s="46"/>
      <c r="H109" s="46"/>
      <c r="I109" s="46"/>
      <c r="J109" s="46"/>
      <c r="K109" s="46"/>
      <c r="L109" s="46"/>
      <c r="M109" s="46"/>
      <c r="N109" s="46"/>
      <c r="O109" s="46"/>
      <c r="P109" s="48">
        <v>150</v>
      </c>
      <c r="Q109" s="47">
        <f t="shared" si="14"/>
        <v>371.25</v>
      </c>
      <c r="R109" s="253">
        <f t="shared" si="17"/>
        <v>12.5</v>
      </c>
      <c r="S109" s="191">
        <f t="shared" si="9"/>
        <v>150</v>
      </c>
      <c r="T109" s="548">
        <f t="shared" si="10"/>
        <v>0.17499999999999999</v>
      </c>
      <c r="U109" s="112">
        <f t="shared" si="11"/>
        <v>0.43312499999999998</v>
      </c>
      <c r="V109" s="25">
        <f t="shared" si="12"/>
        <v>2.0418750000000001</v>
      </c>
      <c r="W109" s="25">
        <v>2.4750000000000001</v>
      </c>
      <c r="X109" s="551">
        <v>3</v>
      </c>
      <c r="Y109" s="552">
        <f t="shared" si="13"/>
        <v>0</v>
      </c>
    </row>
    <row r="110" spans="1:25">
      <c r="A110" s="181" t="s">
        <v>439</v>
      </c>
      <c r="B110" s="48" t="s">
        <v>80</v>
      </c>
      <c r="C110" s="134">
        <v>3.3</v>
      </c>
      <c r="D110" s="69"/>
      <c r="E110" s="46"/>
      <c r="F110" s="46">
        <v>150</v>
      </c>
      <c r="G110" s="46"/>
      <c r="H110" s="46"/>
      <c r="I110" s="46"/>
      <c r="J110" s="46"/>
      <c r="K110" s="46"/>
      <c r="L110" s="46"/>
      <c r="M110" s="46"/>
      <c r="N110" s="46"/>
      <c r="O110" s="46"/>
      <c r="P110" s="48">
        <v>150</v>
      </c>
      <c r="Q110" s="47">
        <f t="shared" si="14"/>
        <v>495</v>
      </c>
      <c r="R110" s="253">
        <f t="shared" si="17"/>
        <v>12.5</v>
      </c>
      <c r="S110" s="191">
        <f t="shared" si="9"/>
        <v>150</v>
      </c>
      <c r="T110" s="548">
        <f t="shared" si="10"/>
        <v>0.17499999999999999</v>
      </c>
      <c r="U110" s="112">
        <f t="shared" si="11"/>
        <v>0.5774999999999999</v>
      </c>
      <c r="V110" s="25">
        <f t="shared" si="12"/>
        <v>2.7225000000000001</v>
      </c>
      <c r="W110" s="25">
        <v>3.3</v>
      </c>
      <c r="X110" s="551">
        <v>4</v>
      </c>
      <c r="Y110" s="552">
        <f t="shared" si="13"/>
        <v>0</v>
      </c>
    </row>
    <row r="111" spans="1:25">
      <c r="A111" s="181" t="s">
        <v>440</v>
      </c>
      <c r="B111" s="48" t="s">
        <v>441</v>
      </c>
      <c r="C111" s="134">
        <v>16500</v>
      </c>
      <c r="D111" s="69"/>
      <c r="E111" s="46"/>
      <c r="F111" s="46">
        <v>1</v>
      </c>
      <c r="G111" s="46"/>
      <c r="H111" s="46"/>
      <c r="I111" s="46"/>
      <c r="J111" s="46"/>
      <c r="K111" s="46"/>
      <c r="L111" s="46"/>
      <c r="M111" s="46"/>
      <c r="N111" s="46"/>
      <c r="O111" s="46"/>
      <c r="P111" s="48">
        <v>1</v>
      </c>
      <c r="Q111" s="47">
        <f t="shared" si="14"/>
        <v>16500</v>
      </c>
      <c r="R111" s="253">
        <f t="shared" si="17"/>
        <v>8.3333333333333329E-2</v>
      </c>
      <c r="S111" s="191">
        <f t="shared" si="9"/>
        <v>1</v>
      </c>
      <c r="T111" s="548">
        <f t="shared" si="10"/>
        <v>0.17499999999999999</v>
      </c>
      <c r="U111" s="112">
        <f t="shared" si="11"/>
        <v>2887.5</v>
      </c>
      <c r="V111" s="25">
        <f t="shared" si="12"/>
        <v>13612.5</v>
      </c>
      <c r="W111" s="25">
        <v>16500</v>
      </c>
      <c r="X111" s="551">
        <v>20000</v>
      </c>
      <c r="Y111" s="552">
        <f t="shared" si="13"/>
        <v>0</v>
      </c>
    </row>
    <row r="112" spans="1:25" ht="12.75" customHeight="1">
      <c r="A112" s="178" t="s">
        <v>100</v>
      </c>
      <c r="B112" s="393"/>
      <c r="C112" s="128"/>
      <c r="D112" s="69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69"/>
      <c r="Q112" s="47"/>
      <c r="R112" s="253">
        <f t="shared" si="15"/>
        <v>0</v>
      </c>
      <c r="S112" s="191">
        <f t="shared" si="9"/>
        <v>0</v>
      </c>
      <c r="T112" s="548">
        <f t="shared" si="10"/>
        <v>0.17499999999999999</v>
      </c>
      <c r="U112" s="112">
        <f t="shared" si="11"/>
        <v>0</v>
      </c>
      <c r="V112" s="25">
        <f t="shared" si="12"/>
        <v>0</v>
      </c>
      <c r="W112" s="25">
        <v>0</v>
      </c>
      <c r="X112" s="551">
        <v>0</v>
      </c>
      <c r="Y112" s="552">
        <f t="shared" si="13"/>
        <v>0</v>
      </c>
    </row>
    <row r="113" spans="1:25">
      <c r="A113" s="177" t="s">
        <v>442</v>
      </c>
      <c r="B113" s="48" t="s">
        <v>407</v>
      </c>
      <c r="C113" s="128">
        <v>4125</v>
      </c>
      <c r="D113" s="69">
        <v>1</v>
      </c>
      <c r="E113" s="69">
        <v>1</v>
      </c>
      <c r="F113" s="69">
        <v>1</v>
      </c>
      <c r="G113" s="69">
        <v>1</v>
      </c>
      <c r="H113" s="69">
        <v>1</v>
      </c>
      <c r="I113" s="69">
        <v>1</v>
      </c>
      <c r="J113" s="69">
        <v>1</v>
      </c>
      <c r="K113" s="69">
        <v>1</v>
      </c>
      <c r="L113" s="69">
        <v>1</v>
      </c>
      <c r="M113" s="69">
        <v>1</v>
      </c>
      <c r="N113" s="69">
        <v>1</v>
      </c>
      <c r="O113" s="46">
        <v>1</v>
      </c>
      <c r="P113" s="69">
        <v>12</v>
      </c>
      <c r="Q113" s="47">
        <f t="shared" si="14"/>
        <v>49500</v>
      </c>
      <c r="R113" s="253">
        <f t="shared" si="15"/>
        <v>1</v>
      </c>
      <c r="S113" s="191">
        <f t="shared" si="9"/>
        <v>12</v>
      </c>
      <c r="T113" s="548">
        <f t="shared" si="10"/>
        <v>0.17499999999999999</v>
      </c>
      <c r="U113" s="112">
        <f t="shared" si="11"/>
        <v>721.875</v>
      </c>
      <c r="V113" s="25">
        <f t="shared" si="12"/>
        <v>3403.125</v>
      </c>
      <c r="W113" s="25">
        <v>4125</v>
      </c>
      <c r="X113" s="551">
        <v>5000</v>
      </c>
      <c r="Y113" s="552">
        <f t="shared" si="13"/>
        <v>0</v>
      </c>
    </row>
    <row r="114" spans="1:25">
      <c r="A114" s="177" t="s">
        <v>201</v>
      </c>
      <c r="B114" s="48" t="s">
        <v>443</v>
      </c>
      <c r="C114" s="128">
        <v>10725</v>
      </c>
      <c r="D114" s="69"/>
      <c r="E114" s="46"/>
      <c r="F114" s="46"/>
      <c r="G114" s="46">
        <v>1</v>
      </c>
      <c r="H114" s="46"/>
      <c r="I114" s="46"/>
      <c r="J114" s="46"/>
      <c r="K114" s="46"/>
      <c r="L114" s="46"/>
      <c r="M114" s="46"/>
      <c r="N114" s="46"/>
      <c r="O114" s="46"/>
      <c r="P114" s="69">
        <v>1</v>
      </c>
      <c r="Q114" s="47">
        <f t="shared" si="14"/>
        <v>10725</v>
      </c>
      <c r="R114" s="253">
        <f t="shared" si="15"/>
        <v>8.3333333333333329E-2</v>
      </c>
      <c r="S114" s="191">
        <f t="shared" si="9"/>
        <v>1</v>
      </c>
      <c r="T114" s="548">
        <f t="shared" si="10"/>
        <v>0.17499999999999999</v>
      </c>
      <c r="U114" s="112">
        <f t="shared" si="11"/>
        <v>1876.8749999999998</v>
      </c>
      <c r="V114" s="25">
        <f t="shared" si="12"/>
        <v>8848.125</v>
      </c>
      <c r="W114" s="25">
        <v>10725</v>
      </c>
      <c r="X114" s="551">
        <v>13000</v>
      </c>
      <c r="Y114" s="552">
        <f t="shared" si="13"/>
        <v>0</v>
      </c>
    </row>
    <row r="115" spans="1:25">
      <c r="A115" s="245" t="s">
        <v>100</v>
      </c>
      <c r="B115" s="111"/>
      <c r="D115" s="111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111"/>
      <c r="Q115" s="47"/>
      <c r="R115" s="253">
        <f t="shared" si="15"/>
        <v>0</v>
      </c>
      <c r="S115" s="191">
        <f t="shared" si="9"/>
        <v>0</v>
      </c>
      <c r="T115" s="548">
        <f t="shared" si="10"/>
        <v>0.17499999999999999</v>
      </c>
      <c r="U115" s="112">
        <f t="shared" si="11"/>
        <v>0</v>
      </c>
      <c r="V115" s="25">
        <f t="shared" si="12"/>
        <v>0</v>
      </c>
      <c r="W115" s="25">
        <v>0</v>
      </c>
      <c r="X115" s="551">
        <v>0</v>
      </c>
      <c r="Y115" s="552">
        <f t="shared" si="13"/>
        <v>0</v>
      </c>
    </row>
    <row r="116" spans="1:25">
      <c r="A116" s="177" t="s">
        <v>101</v>
      </c>
      <c r="B116" s="48" t="s">
        <v>443</v>
      </c>
      <c r="C116" s="134">
        <v>742.5</v>
      </c>
      <c r="D116" s="69">
        <v>1</v>
      </c>
      <c r="E116" s="69">
        <v>1</v>
      </c>
      <c r="F116" s="69">
        <v>1</v>
      </c>
      <c r="G116" s="69">
        <v>1</v>
      </c>
      <c r="H116" s="69">
        <v>1</v>
      </c>
      <c r="I116" s="69">
        <v>1</v>
      </c>
      <c r="J116" s="69">
        <v>1</v>
      </c>
      <c r="K116" s="69">
        <v>1</v>
      </c>
      <c r="L116" s="69">
        <v>1</v>
      </c>
      <c r="M116" s="69">
        <v>1</v>
      </c>
      <c r="N116" s="69"/>
      <c r="O116" s="69"/>
      <c r="P116" s="48">
        <v>10</v>
      </c>
      <c r="Q116" s="47">
        <f t="shared" si="14"/>
        <v>7425</v>
      </c>
      <c r="R116" s="253">
        <f t="shared" si="15"/>
        <v>0.83333333333333337</v>
      </c>
      <c r="S116" s="191">
        <f t="shared" si="9"/>
        <v>10</v>
      </c>
      <c r="T116" s="548">
        <f t="shared" si="10"/>
        <v>0.17499999999999999</v>
      </c>
      <c r="U116" s="112">
        <f t="shared" si="11"/>
        <v>129.9375</v>
      </c>
      <c r="V116" s="25">
        <f t="shared" si="12"/>
        <v>612.5625</v>
      </c>
      <c r="W116" s="25">
        <v>742.5</v>
      </c>
      <c r="X116" s="551">
        <v>900</v>
      </c>
      <c r="Y116" s="552">
        <f t="shared" si="13"/>
        <v>0</v>
      </c>
    </row>
    <row r="117" spans="1:25" ht="24">
      <c r="A117" s="500" t="s">
        <v>202</v>
      </c>
      <c r="B117" s="394" t="s">
        <v>452</v>
      </c>
      <c r="C117" s="395">
        <v>495</v>
      </c>
      <c r="D117" s="69"/>
      <c r="E117" s="69"/>
      <c r="F117" s="69">
        <v>1</v>
      </c>
      <c r="G117" s="69"/>
      <c r="H117" s="69"/>
      <c r="I117" s="69"/>
      <c r="J117" s="69"/>
      <c r="K117" s="69"/>
      <c r="L117" s="69"/>
      <c r="M117" s="69"/>
      <c r="N117" s="69"/>
      <c r="O117" s="69"/>
      <c r="P117" s="394">
        <v>1</v>
      </c>
      <c r="Q117" s="47">
        <f t="shared" si="14"/>
        <v>495</v>
      </c>
      <c r="R117" s="253">
        <f t="shared" si="15"/>
        <v>8.3333333333333329E-2</v>
      </c>
      <c r="S117" s="191">
        <f t="shared" si="9"/>
        <v>1</v>
      </c>
      <c r="T117" s="548">
        <f t="shared" si="10"/>
        <v>0.17499999999999999</v>
      </c>
      <c r="U117" s="112">
        <f t="shared" si="11"/>
        <v>86.625</v>
      </c>
      <c r="V117" s="25">
        <f t="shared" si="12"/>
        <v>408.375</v>
      </c>
      <c r="W117" s="25">
        <v>495</v>
      </c>
      <c r="X117" s="551">
        <v>600</v>
      </c>
      <c r="Y117" s="552">
        <f t="shared" si="13"/>
        <v>0</v>
      </c>
    </row>
    <row r="118" spans="1:25">
      <c r="A118" s="177" t="s">
        <v>444</v>
      </c>
      <c r="B118" s="48" t="s">
        <v>453</v>
      </c>
      <c r="C118" s="134">
        <v>495</v>
      </c>
      <c r="D118" s="69">
        <v>1</v>
      </c>
      <c r="E118" s="69">
        <v>1</v>
      </c>
      <c r="F118" s="69">
        <v>1</v>
      </c>
      <c r="G118" s="69"/>
      <c r="H118" s="69"/>
      <c r="I118" s="69"/>
      <c r="J118" s="69"/>
      <c r="K118" s="69"/>
      <c r="L118" s="69"/>
      <c r="M118" s="69"/>
      <c r="N118" s="69"/>
      <c r="O118" s="69"/>
      <c r="P118" s="48">
        <v>3</v>
      </c>
      <c r="Q118" s="47">
        <f t="shared" si="14"/>
        <v>1485</v>
      </c>
      <c r="R118" s="253">
        <f t="shared" si="15"/>
        <v>0.25</v>
      </c>
      <c r="S118" s="191">
        <f t="shared" si="9"/>
        <v>3</v>
      </c>
      <c r="T118" s="548">
        <f t="shared" si="10"/>
        <v>0.17499999999999999</v>
      </c>
      <c r="U118" s="112">
        <f t="shared" si="11"/>
        <v>86.625</v>
      </c>
      <c r="V118" s="25">
        <f t="shared" si="12"/>
        <v>408.375</v>
      </c>
      <c r="W118" s="25">
        <v>495</v>
      </c>
      <c r="X118" s="551">
        <v>600</v>
      </c>
      <c r="Y118" s="552">
        <f t="shared" si="13"/>
        <v>0</v>
      </c>
    </row>
    <row r="119" spans="1:25">
      <c r="A119" s="177" t="s">
        <v>101</v>
      </c>
      <c r="B119" s="48" t="s">
        <v>443</v>
      </c>
      <c r="C119" s="134">
        <v>825</v>
      </c>
      <c r="D119" s="69">
        <v>1</v>
      </c>
      <c r="E119" s="69">
        <v>1</v>
      </c>
      <c r="F119" s="69"/>
      <c r="G119" s="69"/>
      <c r="H119" s="69"/>
      <c r="I119" s="69"/>
      <c r="J119" s="69"/>
      <c r="K119" s="69"/>
      <c r="L119" s="69"/>
      <c r="M119" s="69"/>
      <c r="N119" s="69"/>
      <c r="O119" s="69"/>
      <c r="P119" s="48">
        <v>2</v>
      </c>
      <c r="Q119" s="47">
        <f t="shared" si="14"/>
        <v>1650</v>
      </c>
      <c r="R119" s="253">
        <f t="shared" si="15"/>
        <v>0.16666666666666666</v>
      </c>
      <c r="S119" s="191">
        <f t="shared" si="9"/>
        <v>2</v>
      </c>
      <c r="T119" s="548">
        <f t="shared" si="10"/>
        <v>0.17499999999999999</v>
      </c>
      <c r="U119" s="112">
        <f t="shared" si="11"/>
        <v>144.375</v>
      </c>
      <c r="V119" s="25">
        <f t="shared" si="12"/>
        <v>680.625</v>
      </c>
      <c r="W119" s="25">
        <v>825</v>
      </c>
      <c r="X119" s="551">
        <v>1000</v>
      </c>
      <c r="Y119" s="552">
        <f t="shared" si="13"/>
        <v>0</v>
      </c>
    </row>
    <row r="120" spans="1:25">
      <c r="A120" s="177" t="s">
        <v>445</v>
      </c>
      <c r="B120" s="48" t="s">
        <v>152</v>
      </c>
      <c r="C120" s="134">
        <v>495</v>
      </c>
      <c r="D120" s="69">
        <v>1</v>
      </c>
      <c r="E120" s="46"/>
      <c r="F120" s="46">
        <v>1</v>
      </c>
      <c r="G120" s="46"/>
      <c r="H120" s="46">
        <v>1</v>
      </c>
      <c r="I120" s="46"/>
      <c r="J120" s="46">
        <v>1</v>
      </c>
      <c r="K120" s="46"/>
      <c r="L120" s="46">
        <v>1</v>
      </c>
      <c r="M120" s="46"/>
      <c r="N120" s="46">
        <v>1</v>
      </c>
      <c r="O120" s="46"/>
      <c r="P120" s="48">
        <v>6</v>
      </c>
      <c r="Q120" s="47">
        <f t="shared" si="14"/>
        <v>2970</v>
      </c>
      <c r="R120" s="253">
        <f t="shared" si="15"/>
        <v>0.5</v>
      </c>
      <c r="S120" s="191">
        <f t="shared" si="9"/>
        <v>6</v>
      </c>
      <c r="T120" s="548">
        <f t="shared" si="10"/>
        <v>0.17499999999999999</v>
      </c>
      <c r="U120" s="112">
        <f t="shared" si="11"/>
        <v>86.625</v>
      </c>
      <c r="V120" s="25">
        <f t="shared" si="12"/>
        <v>408.375</v>
      </c>
      <c r="W120" s="25">
        <v>495</v>
      </c>
      <c r="X120" s="551">
        <v>600</v>
      </c>
      <c r="Y120" s="552">
        <f t="shared" si="13"/>
        <v>0</v>
      </c>
    </row>
    <row r="121" spans="1:25">
      <c r="A121" s="177" t="s">
        <v>203</v>
      </c>
      <c r="B121" s="48" t="s">
        <v>453</v>
      </c>
      <c r="C121" s="134">
        <v>1237.5</v>
      </c>
      <c r="D121" s="69">
        <v>1</v>
      </c>
      <c r="E121" s="69">
        <v>1</v>
      </c>
      <c r="F121" s="69">
        <v>1</v>
      </c>
      <c r="G121" s="69">
        <v>1</v>
      </c>
      <c r="H121" s="69"/>
      <c r="I121" s="69"/>
      <c r="J121" s="69"/>
      <c r="K121" s="69"/>
      <c r="L121" s="69"/>
      <c r="M121" s="69"/>
      <c r="N121" s="69"/>
      <c r="O121" s="69"/>
      <c r="P121" s="48">
        <v>4</v>
      </c>
      <c r="Q121" s="47">
        <f t="shared" si="14"/>
        <v>4950</v>
      </c>
      <c r="R121" s="253">
        <f t="shared" si="15"/>
        <v>0.33333333333333331</v>
      </c>
      <c r="S121" s="191">
        <f t="shared" si="9"/>
        <v>4</v>
      </c>
      <c r="T121" s="548">
        <f t="shared" si="10"/>
        <v>0.17499999999999999</v>
      </c>
      <c r="U121" s="112">
        <f t="shared" si="11"/>
        <v>216.5625</v>
      </c>
      <c r="V121" s="25">
        <f t="shared" si="12"/>
        <v>1020.9375</v>
      </c>
      <c r="W121" s="25">
        <v>1237.5</v>
      </c>
      <c r="X121" s="551">
        <v>1500</v>
      </c>
      <c r="Y121" s="552">
        <f t="shared" si="13"/>
        <v>0</v>
      </c>
    </row>
    <row r="122" spans="1:25">
      <c r="A122" s="177" t="s">
        <v>445</v>
      </c>
      <c r="B122" s="48" t="s">
        <v>152</v>
      </c>
      <c r="C122" s="134">
        <v>1237.5</v>
      </c>
      <c r="D122" s="69">
        <v>1</v>
      </c>
      <c r="E122" s="69">
        <v>1</v>
      </c>
      <c r="F122" s="69">
        <v>1</v>
      </c>
      <c r="G122" s="69">
        <v>1</v>
      </c>
      <c r="H122" s="69"/>
      <c r="I122" s="69"/>
      <c r="J122" s="69"/>
      <c r="K122" s="69"/>
      <c r="L122" s="69"/>
      <c r="M122" s="69"/>
      <c r="N122" s="69"/>
      <c r="O122" s="69"/>
      <c r="P122" s="48">
        <v>4</v>
      </c>
      <c r="Q122" s="47">
        <f t="shared" si="14"/>
        <v>4950</v>
      </c>
      <c r="R122" s="253">
        <f t="shared" si="15"/>
        <v>0.33333333333333331</v>
      </c>
      <c r="S122" s="191">
        <f t="shared" si="9"/>
        <v>4</v>
      </c>
      <c r="T122" s="548">
        <f t="shared" si="10"/>
        <v>0.17499999999999999</v>
      </c>
      <c r="U122" s="112">
        <f t="shared" si="11"/>
        <v>216.5625</v>
      </c>
      <c r="V122" s="25">
        <f t="shared" si="12"/>
        <v>1020.9375</v>
      </c>
      <c r="W122" s="25">
        <v>1237.5</v>
      </c>
      <c r="X122" s="551">
        <v>1500</v>
      </c>
      <c r="Y122" s="552">
        <f t="shared" si="13"/>
        <v>0</v>
      </c>
    </row>
    <row r="123" spans="1:25">
      <c r="A123" s="177" t="s">
        <v>446</v>
      </c>
      <c r="B123" s="48" t="s">
        <v>154</v>
      </c>
      <c r="C123" s="134">
        <v>1237.5</v>
      </c>
      <c r="D123" s="69">
        <v>1</v>
      </c>
      <c r="E123" s="69">
        <v>1</v>
      </c>
      <c r="F123" s="69">
        <v>1</v>
      </c>
      <c r="G123" s="69">
        <v>1</v>
      </c>
      <c r="H123" s="69">
        <v>1</v>
      </c>
      <c r="I123" s="69">
        <v>1</v>
      </c>
      <c r="J123" s="69">
        <v>1</v>
      </c>
      <c r="K123" s="69">
        <v>1</v>
      </c>
      <c r="L123" s="69">
        <v>1</v>
      </c>
      <c r="M123" s="69">
        <v>1</v>
      </c>
      <c r="N123" s="69">
        <v>1</v>
      </c>
      <c r="O123" s="46">
        <v>1</v>
      </c>
      <c r="P123" s="48">
        <v>12</v>
      </c>
      <c r="Q123" s="47">
        <f t="shared" si="14"/>
        <v>14850</v>
      </c>
      <c r="R123" s="253">
        <f t="shared" si="15"/>
        <v>1</v>
      </c>
      <c r="S123" s="191">
        <f t="shared" si="9"/>
        <v>12</v>
      </c>
      <c r="T123" s="548">
        <f t="shared" si="10"/>
        <v>0.17499999999999999</v>
      </c>
      <c r="U123" s="112">
        <f t="shared" si="11"/>
        <v>216.5625</v>
      </c>
      <c r="V123" s="25">
        <f t="shared" si="12"/>
        <v>1020.9375</v>
      </c>
      <c r="W123" s="25">
        <v>1237.5</v>
      </c>
      <c r="X123" s="551">
        <v>1500</v>
      </c>
      <c r="Y123" s="552">
        <f t="shared" si="13"/>
        <v>0</v>
      </c>
    </row>
    <row r="124" spans="1:25" s="124" customFormat="1">
      <c r="A124" s="54" t="s">
        <v>102</v>
      </c>
      <c r="B124" s="49" t="s">
        <v>81</v>
      </c>
      <c r="C124" s="134">
        <v>412.5</v>
      </c>
      <c r="D124" s="69">
        <v>1</v>
      </c>
      <c r="E124" s="69">
        <v>1</v>
      </c>
      <c r="F124" s="69">
        <v>1</v>
      </c>
      <c r="G124" s="69">
        <v>1</v>
      </c>
      <c r="H124" s="69">
        <v>1</v>
      </c>
      <c r="I124" s="69">
        <v>1</v>
      </c>
      <c r="J124" s="69">
        <v>1</v>
      </c>
      <c r="K124" s="69">
        <v>1</v>
      </c>
      <c r="L124" s="69">
        <v>1</v>
      </c>
      <c r="M124" s="69">
        <v>1</v>
      </c>
      <c r="N124" s="69">
        <v>1</v>
      </c>
      <c r="O124" s="46">
        <v>1</v>
      </c>
      <c r="P124" s="131">
        <v>12</v>
      </c>
      <c r="Q124" s="47">
        <f t="shared" si="14"/>
        <v>4950</v>
      </c>
      <c r="R124" s="253">
        <f t="shared" si="15"/>
        <v>1</v>
      </c>
      <c r="S124" s="191">
        <f t="shared" si="9"/>
        <v>12</v>
      </c>
      <c r="T124" s="548">
        <f t="shared" si="10"/>
        <v>0.17499999999999999</v>
      </c>
      <c r="U124" s="112">
        <f t="shared" si="11"/>
        <v>72.1875</v>
      </c>
      <c r="V124" s="25">
        <f t="shared" si="12"/>
        <v>340.3125</v>
      </c>
      <c r="W124" s="25">
        <v>412.5</v>
      </c>
      <c r="X124" s="551">
        <v>500</v>
      </c>
      <c r="Y124" s="552">
        <f t="shared" si="13"/>
        <v>0</v>
      </c>
    </row>
    <row r="125" spans="1:25">
      <c r="A125" s="179" t="s">
        <v>447</v>
      </c>
      <c r="B125" s="48" t="s">
        <v>454</v>
      </c>
      <c r="C125" s="134">
        <v>247.5</v>
      </c>
      <c r="D125" s="69">
        <v>2</v>
      </c>
      <c r="E125" s="69">
        <v>2</v>
      </c>
      <c r="F125" s="69">
        <v>2</v>
      </c>
      <c r="G125" s="69">
        <v>2</v>
      </c>
      <c r="H125" s="69">
        <v>2</v>
      </c>
      <c r="I125" s="69">
        <v>2</v>
      </c>
      <c r="J125" s="69">
        <v>2</v>
      </c>
      <c r="K125" s="69">
        <v>2</v>
      </c>
      <c r="L125" s="69">
        <v>2</v>
      </c>
      <c r="M125" s="69">
        <v>2</v>
      </c>
      <c r="N125" s="69">
        <v>2</v>
      </c>
      <c r="O125" s="46">
        <v>1</v>
      </c>
      <c r="P125" s="48">
        <v>23</v>
      </c>
      <c r="Q125" s="47">
        <f t="shared" si="14"/>
        <v>5692.5</v>
      </c>
      <c r="R125" s="253">
        <f t="shared" si="15"/>
        <v>1.9166666666666667</v>
      </c>
      <c r="S125" s="191">
        <f t="shared" si="9"/>
        <v>23</v>
      </c>
      <c r="T125" s="548">
        <f t="shared" si="10"/>
        <v>0.17499999999999999</v>
      </c>
      <c r="U125" s="112">
        <f t="shared" si="11"/>
        <v>43.3125</v>
      </c>
      <c r="V125" s="25">
        <f t="shared" si="12"/>
        <v>204.1875</v>
      </c>
      <c r="W125" s="25">
        <v>247.5</v>
      </c>
      <c r="X125" s="551">
        <v>300</v>
      </c>
      <c r="Y125" s="552">
        <f t="shared" si="13"/>
        <v>0</v>
      </c>
    </row>
    <row r="126" spans="1:25">
      <c r="A126" s="177" t="s">
        <v>442</v>
      </c>
      <c r="B126" s="48" t="s">
        <v>452</v>
      </c>
      <c r="C126" s="134">
        <v>1320</v>
      </c>
      <c r="D126" s="69">
        <v>1</v>
      </c>
      <c r="E126" s="69">
        <v>0</v>
      </c>
      <c r="F126" s="69">
        <v>1</v>
      </c>
      <c r="G126" s="69">
        <v>0</v>
      </c>
      <c r="H126" s="69">
        <v>1</v>
      </c>
      <c r="I126" s="69">
        <v>0</v>
      </c>
      <c r="J126" s="69">
        <v>1</v>
      </c>
      <c r="K126" s="69">
        <v>0</v>
      </c>
      <c r="L126" s="69">
        <v>1</v>
      </c>
      <c r="M126" s="69">
        <v>1</v>
      </c>
      <c r="N126" s="69">
        <v>1</v>
      </c>
      <c r="O126" s="46">
        <v>1</v>
      </c>
      <c r="P126" s="48">
        <v>8</v>
      </c>
      <c r="Q126" s="47">
        <f t="shared" si="14"/>
        <v>10560</v>
      </c>
      <c r="R126" s="253">
        <f t="shared" si="15"/>
        <v>0.66666666666666663</v>
      </c>
      <c r="S126" s="191">
        <f t="shared" si="9"/>
        <v>8</v>
      </c>
      <c r="T126" s="548">
        <f t="shared" si="10"/>
        <v>0.17499999999999999</v>
      </c>
      <c r="U126" s="112">
        <f t="shared" si="11"/>
        <v>230.99999999999997</v>
      </c>
      <c r="V126" s="25">
        <f t="shared" si="12"/>
        <v>1089</v>
      </c>
      <c r="W126" s="25">
        <v>1320</v>
      </c>
      <c r="X126" s="551">
        <v>1600</v>
      </c>
      <c r="Y126" s="552">
        <f t="shared" si="13"/>
        <v>0</v>
      </c>
    </row>
    <row r="127" spans="1:25">
      <c r="A127" s="177" t="s">
        <v>442</v>
      </c>
      <c r="B127" s="48" t="s">
        <v>452</v>
      </c>
      <c r="C127" s="134">
        <v>577.5</v>
      </c>
      <c r="D127" s="69">
        <v>4</v>
      </c>
      <c r="E127" s="69">
        <v>3</v>
      </c>
      <c r="F127" s="69">
        <v>3</v>
      </c>
      <c r="G127" s="69">
        <v>3</v>
      </c>
      <c r="H127" s="69">
        <v>3</v>
      </c>
      <c r="I127" s="69">
        <v>3</v>
      </c>
      <c r="J127" s="69">
        <v>3</v>
      </c>
      <c r="K127" s="69">
        <v>3</v>
      </c>
      <c r="L127" s="69">
        <v>3</v>
      </c>
      <c r="M127" s="69">
        <v>3</v>
      </c>
      <c r="N127" s="69">
        <v>3</v>
      </c>
      <c r="O127" s="69">
        <v>3</v>
      </c>
      <c r="P127" s="48">
        <v>37</v>
      </c>
      <c r="Q127" s="47">
        <f t="shared" si="14"/>
        <v>21367.5</v>
      </c>
      <c r="R127" s="253">
        <f t="shared" si="15"/>
        <v>3.0833333333333335</v>
      </c>
      <c r="S127" s="191">
        <f t="shared" si="9"/>
        <v>37</v>
      </c>
      <c r="T127" s="548">
        <f t="shared" si="10"/>
        <v>0.17499999999999999</v>
      </c>
      <c r="U127" s="112">
        <f t="shared" si="11"/>
        <v>101.0625</v>
      </c>
      <c r="V127" s="25">
        <f t="shared" si="12"/>
        <v>476.4375</v>
      </c>
      <c r="W127" s="25">
        <v>577.5</v>
      </c>
      <c r="X127" s="551">
        <v>700</v>
      </c>
      <c r="Y127" s="552">
        <f t="shared" si="13"/>
        <v>0</v>
      </c>
    </row>
    <row r="128" spans="1:25" s="124" customFormat="1">
      <c r="A128" s="177" t="s">
        <v>448</v>
      </c>
      <c r="B128" s="48" t="s">
        <v>452</v>
      </c>
      <c r="C128" s="134">
        <v>1237.5</v>
      </c>
      <c r="D128" s="69">
        <v>1</v>
      </c>
      <c r="E128" s="69">
        <v>1</v>
      </c>
      <c r="F128" s="69">
        <v>1</v>
      </c>
      <c r="G128" s="69"/>
      <c r="H128" s="69"/>
      <c r="I128" s="69"/>
      <c r="J128" s="69"/>
      <c r="K128" s="69"/>
      <c r="L128" s="69"/>
      <c r="M128" s="69"/>
      <c r="N128" s="69"/>
      <c r="O128" s="69"/>
      <c r="P128" s="48">
        <v>3</v>
      </c>
      <c r="Q128" s="47">
        <f t="shared" si="14"/>
        <v>3712.5</v>
      </c>
      <c r="R128" s="253">
        <f t="shared" si="15"/>
        <v>0.25</v>
      </c>
      <c r="S128" s="191">
        <f t="shared" si="9"/>
        <v>3</v>
      </c>
      <c r="T128" s="548">
        <f t="shared" si="10"/>
        <v>0.17499999999999999</v>
      </c>
      <c r="U128" s="112">
        <f t="shared" si="11"/>
        <v>216.5625</v>
      </c>
      <c r="V128" s="25">
        <f t="shared" si="12"/>
        <v>1020.9375</v>
      </c>
      <c r="W128" s="25">
        <v>1237.5</v>
      </c>
      <c r="X128" s="551">
        <v>1500</v>
      </c>
      <c r="Y128" s="552">
        <f t="shared" si="13"/>
        <v>0</v>
      </c>
    </row>
    <row r="129" spans="1:25">
      <c r="A129" s="177" t="s">
        <v>449</v>
      </c>
      <c r="B129" s="48" t="s">
        <v>443</v>
      </c>
      <c r="C129" s="134">
        <v>825</v>
      </c>
      <c r="D129" s="69">
        <v>1</v>
      </c>
      <c r="E129" s="69"/>
      <c r="F129" s="69">
        <v>1</v>
      </c>
      <c r="G129" s="69"/>
      <c r="H129" s="69"/>
      <c r="I129" s="69"/>
      <c r="J129" s="69"/>
      <c r="K129" s="69"/>
      <c r="L129" s="69"/>
      <c r="M129" s="69"/>
      <c r="N129" s="69"/>
      <c r="O129" s="69"/>
      <c r="P129" s="48">
        <v>2</v>
      </c>
      <c r="Q129" s="47">
        <f t="shared" si="14"/>
        <v>1650</v>
      </c>
      <c r="R129" s="253">
        <f t="shared" si="15"/>
        <v>0.16666666666666666</v>
      </c>
      <c r="S129" s="191">
        <f t="shared" si="9"/>
        <v>2</v>
      </c>
      <c r="T129" s="548">
        <f t="shared" si="10"/>
        <v>0.17499999999999999</v>
      </c>
      <c r="U129" s="112">
        <f t="shared" si="11"/>
        <v>144.375</v>
      </c>
      <c r="V129" s="25">
        <f t="shared" si="12"/>
        <v>680.625</v>
      </c>
      <c r="W129" s="25">
        <v>825</v>
      </c>
      <c r="X129" s="551">
        <v>1000</v>
      </c>
      <c r="Y129" s="552">
        <f t="shared" si="13"/>
        <v>0</v>
      </c>
    </row>
    <row r="130" spans="1:25">
      <c r="A130" s="177" t="s">
        <v>450</v>
      </c>
      <c r="B130" s="48" t="s">
        <v>455</v>
      </c>
      <c r="C130" s="134">
        <v>825</v>
      </c>
      <c r="D130" s="69">
        <v>1</v>
      </c>
      <c r="E130" s="69"/>
      <c r="F130" s="69">
        <v>1</v>
      </c>
      <c r="G130" s="69"/>
      <c r="H130" s="69"/>
      <c r="I130" s="69"/>
      <c r="J130" s="69"/>
      <c r="K130" s="69"/>
      <c r="L130" s="69"/>
      <c r="M130" s="69"/>
      <c r="N130" s="69"/>
      <c r="O130" s="69"/>
      <c r="P130" s="48">
        <v>2</v>
      </c>
      <c r="Q130" s="47">
        <f t="shared" si="14"/>
        <v>1650</v>
      </c>
      <c r="R130" s="253">
        <f t="shared" si="15"/>
        <v>0.16666666666666666</v>
      </c>
      <c r="S130" s="191">
        <f t="shared" si="9"/>
        <v>2</v>
      </c>
      <c r="T130" s="548">
        <f t="shared" si="10"/>
        <v>0.17499999999999999</v>
      </c>
      <c r="U130" s="112">
        <f t="shared" si="11"/>
        <v>144.375</v>
      </c>
      <c r="V130" s="25">
        <f t="shared" si="12"/>
        <v>680.625</v>
      </c>
      <c r="W130" s="25">
        <v>825</v>
      </c>
      <c r="X130" s="551">
        <v>1000</v>
      </c>
      <c r="Y130" s="552">
        <f t="shared" si="13"/>
        <v>0</v>
      </c>
    </row>
    <row r="131" spans="1:25">
      <c r="A131" s="177" t="s">
        <v>451</v>
      </c>
      <c r="B131" s="48" t="s">
        <v>455</v>
      </c>
      <c r="C131" s="134">
        <v>552.75</v>
      </c>
      <c r="D131" s="69">
        <v>1</v>
      </c>
      <c r="E131" s="69"/>
      <c r="F131" s="69">
        <v>1</v>
      </c>
      <c r="G131" s="69"/>
      <c r="H131" s="69"/>
      <c r="I131" s="69"/>
      <c r="J131" s="69"/>
      <c r="K131" s="69"/>
      <c r="L131" s="69"/>
      <c r="M131" s="69"/>
      <c r="N131" s="69"/>
      <c r="O131" s="69"/>
      <c r="P131" s="48">
        <v>2</v>
      </c>
      <c r="Q131" s="47">
        <f t="shared" si="14"/>
        <v>1105.5</v>
      </c>
      <c r="R131" s="253">
        <f t="shared" si="15"/>
        <v>0.16666666666666666</v>
      </c>
      <c r="S131" s="191">
        <f t="shared" si="9"/>
        <v>2</v>
      </c>
      <c r="T131" s="548">
        <f t="shared" si="10"/>
        <v>0.17499999999999999</v>
      </c>
      <c r="U131" s="112">
        <f t="shared" si="11"/>
        <v>96.731249999999989</v>
      </c>
      <c r="V131" s="25">
        <f t="shared" si="12"/>
        <v>456.01875000000001</v>
      </c>
      <c r="W131" s="25">
        <v>552.75</v>
      </c>
      <c r="X131" s="551">
        <v>670</v>
      </c>
      <c r="Y131" s="552">
        <f t="shared" si="13"/>
        <v>0</v>
      </c>
    </row>
    <row r="132" spans="1:25">
      <c r="A132" s="243" t="s">
        <v>204</v>
      </c>
      <c r="B132" s="48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47"/>
      <c r="R132" s="253">
        <f t="shared" si="15"/>
        <v>0</v>
      </c>
      <c r="S132" s="191">
        <f t="shared" si="9"/>
        <v>0</v>
      </c>
      <c r="T132" s="548">
        <f t="shared" si="10"/>
        <v>0.17499999999999999</v>
      </c>
      <c r="U132" s="112">
        <f t="shared" si="11"/>
        <v>0</v>
      </c>
      <c r="V132" s="25">
        <f t="shared" si="12"/>
        <v>0</v>
      </c>
      <c r="W132" s="25">
        <v>0</v>
      </c>
      <c r="X132" s="551">
        <v>0</v>
      </c>
      <c r="Y132" s="552">
        <f t="shared" si="13"/>
        <v>0</v>
      </c>
    </row>
    <row r="133" spans="1:25">
      <c r="A133" s="179" t="s">
        <v>456</v>
      </c>
      <c r="B133" s="48" t="s">
        <v>454</v>
      </c>
      <c r="C133" s="134">
        <v>297</v>
      </c>
      <c r="D133" s="69">
        <v>4</v>
      </c>
      <c r="E133" s="69">
        <v>4</v>
      </c>
      <c r="F133" s="69">
        <v>4</v>
      </c>
      <c r="G133" s="69">
        <v>4</v>
      </c>
      <c r="H133" s="69">
        <v>4</v>
      </c>
      <c r="I133" s="69">
        <v>4</v>
      </c>
      <c r="J133" s="69">
        <v>4</v>
      </c>
      <c r="K133" s="69">
        <v>4</v>
      </c>
      <c r="L133" s="69">
        <v>4</v>
      </c>
      <c r="M133" s="69">
        <v>4</v>
      </c>
      <c r="N133" s="69">
        <v>4</v>
      </c>
      <c r="O133" s="69">
        <v>4</v>
      </c>
      <c r="P133" s="48">
        <v>48</v>
      </c>
      <c r="Q133" s="47">
        <f t="shared" si="14"/>
        <v>14256</v>
      </c>
      <c r="R133" s="253">
        <f t="shared" si="15"/>
        <v>4</v>
      </c>
      <c r="S133" s="191">
        <f t="shared" si="9"/>
        <v>48</v>
      </c>
      <c r="T133" s="548">
        <f t="shared" si="10"/>
        <v>0.17499999999999999</v>
      </c>
      <c r="U133" s="112">
        <f t="shared" si="11"/>
        <v>51.974999999999994</v>
      </c>
      <c r="V133" s="25">
        <f t="shared" si="12"/>
        <v>245.02500000000001</v>
      </c>
      <c r="W133" s="25">
        <v>297</v>
      </c>
      <c r="X133" s="551">
        <v>360</v>
      </c>
      <c r="Y133" s="552">
        <f t="shared" si="13"/>
        <v>0</v>
      </c>
    </row>
    <row r="134" spans="1:25" ht="12" customHeight="1">
      <c r="A134" s="54" t="s">
        <v>457</v>
      </c>
      <c r="B134" s="48" t="s">
        <v>441</v>
      </c>
      <c r="C134" s="134">
        <v>247.5</v>
      </c>
      <c r="D134" s="69">
        <v>1</v>
      </c>
      <c r="E134" s="69">
        <v>1</v>
      </c>
      <c r="F134" s="69">
        <v>1</v>
      </c>
      <c r="G134" s="69"/>
      <c r="H134" s="69"/>
      <c r="I134" s="69"/>
      <c r="J134" s="69"/>
      <c r="K134" s="69"/>
      <c r="L134" s="69"/>
      <c r="M134" s="69"/>
      <c r="N134" s="69"/>
      <c r="O134" s="69"/>
      <c r="P134" s="48">
        <v>3</v>
      </c>
      <c r="Q134" s="47">
        <f t="shared" si="14"/>
        <v>742.5</v>
      </c>
      <c r="R134" s="253">
        <f t="shared" si="15"/>
        <v>0.25</v>
      </c>
      <c r="S134" s="191">
        <f t="shared" ref="S134:S162" si="18">SUM(D134:O134)</f>
        <v>3</v>
      </c>
      <c r="T134" s="548">
        <f t="shared" si="10"/>
        <v>0.17499999999999999</v>
      </c>
      <c r="U134" s="112">
        <f t="shared" si="11"/>
        <v>43.3125</v>
      </c>
      <c r="V134" s="25">
        <f t="shared" si="12"/>
        <v>204.1875</v>
      </c>
      <c r="W134" s="25">
        <v>247.5</v>
      </c>
      <c r="X134" s="551">
        <v>300</v>
      </c>
      <c r="Y134" s="552">
        <f t="shared" si="13"/>
        <v>0</v>
      </c>
    </row>
    <row r="135" spans="1:25" ht="12" customHeight="1">
      <c r="A135" s="54" t="s">
        <v>103</v>
      </c>
      <c r="B135" s="48" t="s">
        <v>154</v>
      </c>
      <c r="C135" s="134">
        <v>495</v>
      </c>
      <c r="D135" s="69">
        <v>1</v>
      </c>
      <c r="E135" s="69">
        <v>1</v>
      </c>
      <c r="F135" s="69">
        <v>1</v>
      </c>
      <c r="G135" s="69">
        <v>1</v>
      </c>
      <c r="H135" s="69"/>
      <c r="I135" s="69"/>
      <c r="J135" s="69"/>
      <c r="K135" s="69"/>
      <c r="L135" s="69"/>
      <c r="M135" s="69"/>
      <c r="N135" s="69"/>
      <c r="O135" s="69"/>
      <c r="P135" s="48">
        <v>4</v>
      </c>
      <c r="Q135" s="47">
        <f t="shared" si="14"/>
        <v>1980</v>
      </c>
      <c r="R135" s="253">
        <f t="shared" si="15"/>
        <v>0.33333333333333331</v>
      </c>
      <c r="S135" s="191">
        <f t="shared" si="18"/>
        <v>4</v>
      </c>
      <c r="T135" s="548">
        <f t="shared" si="10"/>
        <v>0.17499999999999999</v>
      </c>
      <c r="U135" s="112">
        <f t="shared" si="11"/>
        <v>86.625</v>
      </c>
      <c r="V135" s="25">
        <f t="shared" si="12"/>
        <v>408.375</v>
      </c>
      <c r="W135" s="25">
        <v>495</v>
      </c>
      <c r="X135" s="551">
        <v>600</v>
      </c>
      <c r="Y135" s="552">
        <f t="shared" si="13"/>
        <v>0</v>
      </c>
    </row>
    <row r="136" spans="1:25" ht="12" customHeight="1">
      <c r="A136" s="54" t="s">
        <v>458</v>
      </c>
      <c r="B136" s="48" t="s">
        <v>441</v>
      </c>
      <c r="C136" s="134">
        <v>247.5</v>
      </c>
      <c r="D136" s="69">
        <v>6</v>
      </c>
      <c r="E136" s="69">
        <v>6</v>
      </c>
      <c r="F136" s="69">
        <v>6</v>
      </c>
      <c r="G136" s="69">
        <v>6</v>
      </c>
      <c r="H136" s="69">
        <v>6</v>
      </c>
      <c r="I136" s="69">
        <v>6</v>
      </c>
      <c r="J136" s="69">
        <v>6</v>
      </c>
      <c r="K136" s="69">
        <v>6</v>
      </c>
      <c r="L136" s="69">
        <v>6</v>
      </c>
      <c r="M136" s="69">
        <v>6</v>
      </c>
      <c r="N136" s="69">
        <v>6</v>
      </c>
      <c r="O136" s="69">
        <v>6</v>
      </c>
      <c r="P136" s="48">
        <v>72</v>
      </c>
      <c r="Q136" s="47">
        <f t="shared" si="14"/>
        <v>17820</v>
      </c>
      <c r="R136" s="253">
        <f t="shared" si="15"/>
        <v>6</v>
      </c>
      <c r="S136" s="191">
        <f t="shared" si="18"/>
        <v>72</v>
      </c>
      <c r="T136" s="548">
        <f t="shared" ref="T136:T162" si="19">17.5/100</f>
        <v>0.17499999999999999</v>
      </c>
      <c r="U136" s="112">
        <f t="shared" ref="U136:U162" si="20">+C136*T136</f>
        <v>43.3125</v>
      </c>
      <c r="V136" s="25">
        <f t="shared" ref="V136:V162" si="21">+C136-U136</f>
        <v>204.1875</v>
      </c>
      <c r="W136" s="25">
        <v>247.5</v>
      </c>
      <c r="X136" s="551">
        <v>300</v>
      </c>
      <c r="Y136" s="552">
        <f t="shared" ref="Y136:Y162" si="22">+W136-C136</f>
        <v>0</v>
      </c>
    </row>
    <row r="137" spans="1:25">
      <c r="A137" s="179" t="s">
        <v>465</v>
      </c>
      <c r="B137" s="48" t="s">
        <v>441</v>
      </c>
      <c r="C137" s="134">
        <v>330</v>
      </c>
      <c r="D137" s="69">
        <v>4</v>
      </c>
      <c r="E137" s="69">
        <v>4</v>
      </c>
      <c r="F137" s="69">
        <v>4</v>
      </c>
      <c r="G137" s="69">
        <v>4</v>
      </c>
      <c r="H137" s="69">
        <v>3</v>
      </c>
      <c r="I137" s="69">
        <v>3</v>
      </c>
      <c r="J137" s="69">
        <v>3</v>
      </c>
      <c r="K137" s="69">
        <v>3</v>
      </c>
      <c r="L137" s="69">
        <v>3</v>
      </c>
      <c r="M137" s="69">
        <v>3</v>
      </c>
      <c r="N137" s="69">
        <v>3</v>
      </c>
      <c r="O137" s="69">
        <v>3</v>
      </c>
      <c r="P137" s="48">
        <v>40</v>
      </c>
      <c r="Q137" s="47">
        <f t="shared" si="14"/>
        <v>13200</v>
      </c>
      <c r="R137" s="253">
        <f t="shared" si="15"/>
        <v>3.3333333333333335</v>
      </c>
      <c r="S137" s="191">
        <f t="shared" si="18"/>
        <v>40</v>
      </c>
      <c r="T137" s="548">
        <f t="shared" si="19"/>
        <v>0.17499999999999999</v>
      </c>
      <c r="U137" s="112">
        <f t="shared" si="20"/>
        <v>57.749999999999993</v>
      </c>
      <c r="V137" s="25">
        <f t="shared" si="21"/>
        <v>272.25</v>
      </c>
      <c r="W137" s="25">
        <v>330</v>
      </c>
      <c r="X137" s="551">
        <v>400</v>
      </c>
      <c r="Y137" s="552">
        <f t="shared" si="22"/>
        <v>0</v>
      </c>
    </row>
    <row r="138" spans="1:25">
      <c r="A138" s="179" t="s">
        <v>466</v>
      </c>
      <c r="B138" s="48" t="s">
        <v>441</v>
      </c>
      <c r="C138" s="134">
        <v>247.5</v>
      </c>
      <c r="D138" s="69">
        <v>2</v>
      </c>
      <c r="E138" s="69">
        <v>2</v>
      </c>
      <c r="F138" s="69">
        <v>2</v>
      </c>
      <c r="G138" s="69">
        <v>2</v>
      </c>
      <c r="H138" s="69">
        <v>2</v>
      </c>
      <c r="I138" s="69">
        <v>2</v>
      </c>
      <c r="J138" s="69">
        <v>2</v>
      </c>
      <c r="K138" s="69">
        <v>2</v>
      </c>
      <c r="L138" s="69">
        <v>2</v>
      </c>
      <c r="M138" s="69">
        <v>1</v>
      </c>
      <c r="N138" s="69">
        <v>1</v>
      </c>
      <c r="O138" s="69">
        <v>1</v>
      </c>
      <c r="P138" s="48">
        <v>21</v>
      </c>
      <c r="Q138" s="47">
        <f t="shared" si="14"/>
        <v>5197.5</v>
      </c>
      <c r="R138" s="253">
        <f t="shared" si="15"/>
        <v>1.75</v>
      </c>
      <c r="S138" s="191">
        <f t="shared" si="18"/>
        <v>21</v>
      </c>
      <c r="T138" s="548">
        <f t="shared" si="19"/>
        <v>0.17499999999999999</v>
      </c>
      <c r="U138" s="112">
        <f t="shared" si="20"/>
        <v>43.3125</v>
      </c>
      <c r="V138" s="25">
        <f t="shared" si="21"/>
        <v>204.1875</v>
      </c>
      <c r="W138" s="25">
        <v>247.5</v>
      </c>
      <c r="X138" s="551">
        <v>300</v>
      </c>
      <c r="Y138" s="552">
        <f t="shared" si="22"/>
        <v>0</v>
      </c>
    </row>
    <row r="139" spans="1:25">
      <c r="A139" s="177" t="s">
        <v>205</v>
      </c>
      <c r="B139" s="48" t="s">
        <v>211</v>
      </c>
      <c r="C139" s="134">
        <v>247.5</v>
      </c>
      <c r="D139" s="69">
        <v>3</v>
      </c>
      <c r="E139" s="69">
        <v>3</v>
      </c>
      <c r="F139" s="69">
        <v>3</v>
      </c>
      <c r="G139" s="69">
        <v>3</v>
      </c>
      <c r="H139" s="69">
        <v>2</v>
      </c>
      <c r="I139" s="69">
        <v>2</v>
      </c>
      <c r="J139" s="69">
        <v>2</v>
      </c>
      <c r="K139" s="69">
        <v>2</v>
      </c>
      <c r="L139" s="69">
        <v>2</v>
      </c>
      <c r="M139" s="69">
        <v>2</v>
      </c>
      <c r="N139" s="69">
        <v>2</v>
      </c>
      <c r="O139" s="69">
        <v>2</v>
      </c>
      <c r="P139" s="48">
        <v>28</v>
      </c>
      <c r="Q139" s="47">
        <f t="shared" si="14"/>
        <v>6930</v>
      </c>
      <c r="R139" s="253">
        <f t="shared" si="15"/>
        <v>2.3333333333333335</v>
      </c>
      <c r="S139" s="191">
        <f t="shared" si="18"/>
        <v>28</v>
      </c>
      <c r="T139" s="548">
        <f t="shared" si="19"/>
        <v>0.17499999999999999</v>
      </c>
      <c r="U139" s="112">
        <f t="shared" si="20"/>
        <v>43.3125</v>
      </c>
      <c r="V139" s="25">
        <f t="shared" si="21"/>
        <v>204.1875</v>
      </c>
      <c r="W139" s="25">
        <v>247.5</v>
      </c>
      <c r="X139" s="551">
        <v>300</v>
      </c>
      <c r="Y139" s="552">
        <f t="shared" si="22"/>
        <v>0</v>
      </c>
    </row>
    <row r="140" spans="1:25">
      <c r="A140" s="54" t="s">
        <v>467</v>
      </c>
      <c r="B140" s="48" t="s">
        <v>441</v>
      </c>
      <c r="C140" s="134">
        <v>247.5</v>
      </c>
      <c r="D140" s="69">
        <v>1</v>
      </c>
      <c r="E140" s="69">
        <v>1</v>
      </c>
      <c r="F140" s="69">
        <v>1</v>
      </c>
      <c r="G140" s="69">
        <v>1</v>
      </c>
      <c r="H140" s="69">
        <v>0</v>
      </c>
      <c r="I140" s="69">
        <v>0</v>
      </c>
      <c r="J140" s="69">
        <v>0</v>
      </c>
      <c r="K140" s="69">
        <v>0</v>
      </c>
      <c r="L140" s="69">
        <v>0</v>
      </c>
      <c r="M140" s="69">
        <v>0</v>
      </c>
      <c r="N140" s="69">
        <v>0</v>
      </c>
      <c r="O140" s="69">
        <v>0</v>
      </c>
      <c r="P140" s="48">
        <v>4</v>
      </c>
      <c r="Q140" s="47">
        <f t="shared" si="14"/>
        <v>990</v>
      </c>
      <c r="R140" s="253">
        <f t="shared" si="15"/>
        <v>0.33333333333333331</v>
      </c>
      <c r="S140" s="191">
        <f t="shared" si="18"/>
        <v>4</v>
      </c>
      <c r="T140" s="548">
        <f t="shared" si="19"/>
        <v>0.17499999999999999</v>
      </c>
      <c r="U140" s="112">
        <f t="shared" si="20"/>
        <v>43.3125</v>
      </c>
      <c r="V140" s="25">
        <f t="shared" si="21"/>
        <v>204.1875</v>
      </c>
      <c r="W140" s="25">
        <v>247.5</v>
      </c>
      <c r="X140" s="551">
        <v>300</v>
      </c>
      <c r="Y140" s="552">
        <f t="shared" si="22"/>
        <v>0</v>
      </c>
    </row>
    <row r="141" spans="1:25" ht="24" customHeight="1">
      <c r="A141" s="501" t="s">
        <v>468</v>
      </c>
      <c r="B141" s="48" t="s">
        <v>441</v>
      </c>
      <c r="C141" s="396">
        <v>247.5</v>
      </c>
      <c r="D141" s="69"/>
      <c r="E141" s="69">
        <v>1</v>
      </c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397">
        <v>1</v>
      </c>
      <c r="Q141" s="47">
        <f t="shared" si="14"/>
        <v>247.5</v>
      </c>
      <c r="R141" s="253">
        <f t="shared" si="15"/>
        <v>8.3333333333333329E-2</v>
      </c>
      <c r="S141" s="191">
        <f t="shared" si="18"/>
        <v>1</v>
      </c>
      <c r="T141" s="548">
        <f t="shared" si="19"/>
        <v>0.17499999999999999</v>
      </c>
      <c r="U141" s="112">
        <f t="shared" si="20"/>
        <v>43.3125</v>
      </c>
      <c r="V141" s="25">
        <f t="shared" si="21"/>
        <v>204.1875</v>
      </c>
      <c r="W141" s="25">
        <v>247.5</v>
      </c>
      <c r="X141" s="551">
        <v>300</v>
      </c>
      <c r="Y141" s="552">
        <f t="shared" si="22"/>
        <v>0</v>
      </c>
    </row>
    <row r="142" spans="1:25">
      <c r="A142" s="54" t="s">
        <v>206</v>
      </c>
      <c r="B142" s="48" t="s">
        <v>407</v>
      </c>
      <c r="C142" s="134">
        <v>412.5</v>
      </c>
      <c r="D142" s="69">
        <v>14</v>
      </c>
      <c r="E142" s="69">
        <v>14</v>
      </c>
      <c r="F142" s="69">
        <v>14</v>
      </c>
      <c r="G142" s="69">
        <v>14</v>
      </c>
      <c r="H142" s="69">
        <v>14</v>
      </c>
      <c r="I142" s="69">
        <v>14</v>
      </c>
      <c r="J142" s="69">
        <v>14</v>
      </c>
      <c r="K142" s="69">
        <v>14</v>
      </c>
      <c r="L142" s="69">
        <v>14</v>
      </c>
      <c r="M142" s="69">
        <v>14</v>
      </c>
      <c r="N142" s="69">
        <v>14</v>
      </c>
      <c r="O142" s="69">
        <v>14</v>
      </c>
      <c r="P142" s="48">
        <v>168</v>
      </c>
      <c r="Q142" s="47">
        <f t="shared" si="14"/>
        <v>69300</v>
      </c>
      <c r="R142" s="253">
        <f t="shared" si="15"/>
        <v>14</v>
      </c>
      <c r="S142" s="191">
        <f t="shared" si="18"/>
        <v>168</v>
      </c>
      <c r="T142" s="548">
        <f t="shared" si="19"/>
        <v>0.17499999999999999</v>
      </c>
      <c r="U142" s="112">
        <f t="shared" si="20"/>
        <v>72.1875</v>
      </c>
      <c r="V142" s="25">
        <f t="shared" si="21"/>
        <v>340.3125</v>
      </c>
      <c r="W142" s="25">
        <v>412.5</v>
      </c>
      <c r="X142" s="551">
        <v>500</v>
      </c>
      <c r="Y142" s="552">
        <f t="shared" si="22"/>
        <v>0</v>
      </c>
    </row>
    <row r="143" spans="1:25">
      <c r="A143" s="54" t="s">
        <v>459</v>
      </c>
      <c r="B143" s="48" t="s">
        <v>441</v>
      </c>
      <c r="C143" s="134">
        <v>247.5</v>
      </c>
      <c r="D143" s="69">
        <v>1</v>
      </c>
      <c r="E143" s="69">
        <v>1</v>
      </c>
      <c r="F143" s="69">
        <v>1</v>
      </c>
      <c r="G143" s="69">
        <v>1</v>
      </c>
      <c r="H143" s="69">
        <v>1</v>
      </c>
      <c r="I143" s="69">
        <v>1</v>
      </c>
      <c r="J143" s="69">
        <v>1</v>
      </c>
      <c r="K143" s="69">
        <v>1</v>
      </c>
      <c r="L143" s="69">
        <v>1</v>
      </c>
      <c r="M143" s="69">
        <v>1</v>
      </c>
      <c r="N143" s="69">
        <v>0</v>
      </c>
      <c r="O143" s="69">
        <v>0</v>
      </c>
      <c r="P143" s="48">
        <v>10</v>
      </c>
      <c r="Q143" s="47">
        <f t="shared" si="14"/>
        <v>2475</v>
      </c>
      <c r="R143" s="253">
        <f t="shared" ref="R143:R147" si="23">+P143/12</f>
        <v>0.83333333333333337</v>
      </c>
      <c r="S143" s="191">
        <f t="shared" si="18"/>
        <v>10</v>
      </c>
      <c r="T143" s="548">
        <f t="shared" si="19"/>
        <v>0.17499999999999999</v>
      </c>
      <c r="U143" s="112">
        <f t="shared" si="20"/>
        <v>43.3125</v>
      </c>
      <c r="V143" s="25">
        <f t="shared" si="21"/>
        <v>204.1875</v>
      </c>
      <c r="W143" s="25">
        <v>247.5</v>
      </c>
      <c r="X143" s="551">
        <v>300</v>
      </c>
      <c r="Y143" s="552">
        <f t="shared" si="22"/>
        <v>0</v>
      </c>
    </row>
    <row r="144" spans="1:25">
      <c r="A144" s="177" t="s">
        <v>210</v>
      </c>
      <c r="B144" s="48" t="s">
        <v>211</v>
      </c>
      <c r="C144" s="134">
        <v>2475</v>
      </c>
      <c r="D144" s="69"/>
      <c r="E144" s="69"/>
      <c r="F144" s="69">
        <v>1</v>
      </c>
      <c r="G144" s="69"/>
      <c r="H144" s="69"/>
      <c r="I144" s="69"/>
      <c r="J144" s="69"/>
      <c r="K144" s="69"/>
      <c r="L144" s="69"/>
      <c r="M144" s="69"/>
      <c r="N144" s="69"/>
      <c r="O144" s="69"/>
      <c r="P144" s="48">
        <v>1</v>
      </c>
      <c r="Q144" s="47">
        <f t="shared" si="14"/>
        <v>2475</v>
      </c>
      <c r="R144" s="253">
        <f t="shared" si="23"/>
        <v>8.3333333333333329E-2</v>
      </c>
      <c r="S144" s="191">
        <f t="shared" si="18"/>
        <v>1</v>
      </c>
      <c r="T144" s="548">
        <f t="shared" si="19"/>
        <v>0.17499999999999999</v>
      </c>
      <c r="U144" s="112">
        <f t="shared" si="20"/>
        <v>433.125</v>
      </c>
      <c r="V144" s="25">
        <f t="shared" si="21"/>
        <v>2041.875</v>
      </c>
      <c r="W144" s="25">
        <v>2475</v>
      </c>
      <c r="X144" s="551">
        <v>3000</v>
      </c>
      <c r="Y144" s="552">
        <f t="shared" si="22"/>
        <v>0</v>
      </c>
    </row>
    <row r="145" spans="1:25">
      <c r="A145" s="54" t="s">
        <v>460</v>
      </c>
      <c r="B145" s="48" t="s">
        <v>441</v>
      </c>
      <c r="C145" s="134">
        <v>495</v>
      </c>
      <c r="D145" s="69">
        <v>19</v>
      </c>
      <c r="E145" s="69">
        <v>19</v>
      </c>
      <c r="F145" s="69">
        <v>19</v>
      </c>
      <c r="G145" s="69">
        <v>19</v>
      </c>
      <c r="H145" s="69">
        <v>18</v>
      </c>
      <c r="I145" s="69">
        <v>18</v>
      </c>
      <c r="J145" s="69">
        <v>18</v>
      </c>
      <c r="K145" s="69">
        <v>18</v>
      </c>
      <c r="L145" s="69">
        <v>18</v>
      </c>
      <c r="M145" s="69">
        <v>18</v>
      </c>
      <c r="N145" s="69">
        <v>18</v>
      </c>
      <c r="O145" s="69">
        <v>18</v>
      </c>
      <c r="P145" s="48">
        <v>220</v>
      </c>
      <c r="Q145" s="47">
        <f t="shared" si="14"/>
        <v>108900</v>
      </c>
      <c r="R145" s="253">
        <f t="shared" si="23"/>
        <v>18.333333333333332</v>
      </c>
      <c r="S145" s="191">
        <f t="shared" si="18"/>
        <v>220</v>
      </c>
      <c r="T145" s="548">
        <f t="shared" si="19"/>
        <v>0.17499999999999999</v>
      </c>
      <c r="U145" s="112">
        <f t="shared" si="20"/>
        <v>86.625</v>
      </c>
      <c r="V145" s="25">
        <f t="shared" si="21"/>
        <v>408.375</v>
      </c>
      <c r="W145" s="25">
        <v>495</v>
      </c>
      <c r="X145" s="551">
        <v>600</v>
      </c>
      <c r="Y145" s="552">
        <f t="shared" si="22"/>
        <v>0</v>
      </c>
    </row>
    <row r="146" spans="1:25">
      <c r="A146" s="54" t="s">
        <v>104</v>
      </c>
      <c r="B146" s="48" t="s">
        <v>154</v>
      </c>
      <c r="C146" s="134">
        <v>825</v>
      </c>
      <c r="D146" s="69">
        <v>2</v>
      </c>
      <c r="E146" s="69">
        <v>2</v>
      </c>
      <c r="F146" s="69">
        <v>1</v>
      </c>
      <c r="G146" s="69">
        <v>1</v>
      </c>
      <c r="H146" s="69">
        <v>1</v>
      </c>
      <c r="I146" s="69">
        <v>1</v>
      </c>
      <c r="J146" s="69">
        <v>1</v>
      </c>
      <c r="K146" s="69">
        <v>1</v>
      </c>
      <c r="L146" s="69">
        <v>1</v>
      </c>
      <c r="M146" s="69">
        <v>1</v>
      </c>
      <c r="N146" s="69">
        <v>1</v>
      </c>
      <c r="O146" s="69">
        <v>1</v>
      </c>
      <c r="P146" s="48">
        <v>14</v>
      </c>
      <c r="Q146" s="47">
        <f t="shared" ref="Q146:Q162" si="24">+C146*P146</f>
        <v>11550</v>
      </c>
      <c r="R146" s="253">
        <f t="shared" si="23"/>
        <v>1.1666666666666667</v>
      </c>
      <c r="S146" s="191">
        <f t="shared" si="18"/>
        <v>14</v>
      </c>
      <c r="T146" s="548">
        <f t="shared" si="19"/>
        <v>0.17499999999999999</v>
      </c>
      <c r="U146" s="112">
        <f t="shared" si="20"/>
        <v>144.375</v>
      </c>
      <c r="V146" s="25">
        <f t="shared" si="21"/>
        <v>680.625</v>
      </c>
      <c r="W146" s="25">
        <v>825</v>
      </c>
      <c r="X146" s="551">
        <v>1000</v>
      </c>
      <c r="Y146" s="552">
        <f t="shared" si="22"/>
        <v>0</v>
      </c>
    </row>
    <row r="147" spans="1:25">
      <c r="A147" s="54" t="s">
        <v>105</v>
      </c>
      <c r="B147" s="49" t="s">
        <v>81</v>
      </c>
      <c r="C147" s="134">
        <v>288.75</v>
      </c>
      <c r="D147" s="69">
        <v>7</v>
      </c>
      <c r="E147" s="69">
        <v>7</v>
      </c>
      <c r="F147" s="69">
        <v>7</v>
      </c>
      <c r="G147" s="69">
        <v>7</v>
      </c>
      <c r="H147" s="69">
        <v>7</v>
      </c>
      <c r="I147" s="69">
        <v>7</v>
      </c>
      <c r="J147" s="69">
        <v>7</v>
      </c>
      <c r="K147" s="69">
        <v>7</v>
      </c>
      <c r="L147" s="69">
        <v>7</v>
      </c>
      <c r="M147" s="69">
        <v>7</v>
      </c>
      <c r="N147" s="69">
        <v>7</v>
      </c>
      <c r="O147" s="69">
        <v>6</v>
      </c>
      <c r="P147" s="48">
        <v>83</v>
      </c>
      <c r="Q147" s="47">
        <f t="shared" si="24"/>
        <v>23966.25</v>
      </c>
      <c r="R147" s="253">
        <f t="shared" si="23"/>
        <v>6.916666666666667</v>
      </c>
      <c r="S147" s="191">
        <f t="shared" si="18"/>
        <v>83</v>
      </c>
      <c r="T147" s="548">
        <f t="shared" si="19"/>
        <v>0.17499999999999999</v>
      </c>
      <c r="U147" s="112">
        <f t="shared" si="20"/>
        <v>50.53125</v>
      </c>
      <c r="V147" s="25">
        <f t="shared" si="21"/>
        <v>238.21875</v>
      </c>
      <c r="W147" s="25">
        <v>288.75</v>
      </c>
      <c r="X147" s="551">
        <v>350</v>
      </c>
      <c r="Y147" s="552">
        <f t="shared" si="22"/>
        <v>0</v>
      </c>
    </row>
    <row r="148" spans="1:25">
      <c r="A148" s="503" t="s">
        <v>106</v>
      </c>
      <c r="B148" s="48"/>
      <c r="C148" s="391"/>
      <c r="D148" s="69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69"/>
      <c r="Q148" s="47"/>
      <c r="R148" s="253">
        <f t="shared" ref="R148:R162" si="25">+P148/12</f>
        <v>0</v>
      </c>
      <c r="S148" s="191">
        <f t="shared" si="18"/>
        <v>0</v>
      </c>
      <c r="T148" s="548">
        <f t="shared" si="19"/>
        <v>0.17499999999999999</v>
      </c>
      <c r="U148" s="112">
        <f t="shared" si="20"/>
        <v>0</v>
      </c>
      <c r="V148" s="25">
        <f t="shared" si="21"/>
        <v>0</v>
      </c>
      <c r="W148" s="25">
        <v>0</v>
      </c>
      <c r="X148" s="551">
        <v>0</v>
      </c>
      <c r="Y148" s="552">
        <f t="shared" si="22"/>
        <v>0</v>
      </c>
    </row>
    <row r="149" spans="1:25">
      <c r="A149" s="184" t="s">
        <v>212</v>
      </c>
      <c r="B149" s="48" t="s">
        <v>109</v>
      </c>
      <c r="C149" s="128">
        <v>82.5</v>
      </c>
      <c r="D149" s="69">
        <v>11</v>
      </c>
      <c r="E149" s="69">
        <v>11</v>
      </c>
      <c r="F149" s="69">
        <v>11</v>
      </c>
      <c r="G149" s="69">
        <v>11</v>
      </c>
      <c r="H149" s="69">
        <v>11</v>
      </c>
      <c r="I149" s="69">
        <v>11</v>
      </c>
      <c r="J149" s="69">
        <v>11</v>
      </c>
      <c r="K149" s="69">
        <v>10</v>
      </c>
      <c r="L149" s="69">
        <v>10</v>
      </c>
      <c r="M149" s="69">
        <v>10</v>
      </c>
      <c r="N149" s="69">
        <v>10</v>
      </c>
      <c r="O149" s="69">
        <v>10</v>
      </c>
      <c r="P149" s="48">
        <v>127</v>
      </c>
      <c r="Q149" s="47">
        <f t="shared" si="24"/>
        <v>10477.5</v>
      </c>
      <c r="R149" s="253">
        <f t="shared" si="25"/>
        <v>10.583333333333334</v>
      </c>
      <c r="S149" s="191">
        <f t="shared" si="18"/>
        <v>127</v>
      </c>
      <c r="T149" s="548">
        <f t="shared" si="19"/>
        <v>0.17499999999999999</v>
      </c>
      <c r="U149" s="112">
        <f t="shared" si="20"/>
        <v>14.437499999999998</v>
      </c>
      <c r="V149" s="25">
        <f t="shared" si="21"/>
        <v>68.0625</v>
      </c>
      <c r="W149" s="25">
        <v>82.5</v>
      </c>
      <c r="X149" s="551">
        <v>100</v>
      </c>
      <c r="Y149" s="552">
        <f t="shared" si="22"/>
        <v>0</v>
      </c>
    </row>
    <row r="150" spans="1:25">
      <c r="A150" s="243" t="s">
        <v>107</v>
      </c>
      <c r="B150" s="48"/>
      <c r="C150" s="128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  <c r="Q150" s="47"/>
      <c r="R150" s="253">
        <f t="shared" si="25"/>
        <v>0</v>
      </c>
      <c r="S150" s="191">
        <f t="shared" si="18"/>
        <v>0</v>
      </c>
      <c r="T150" s="548">
        <f t="shared" si="19"/>
        <v>0.17499999999999999</v>
      </c>
      <c r="U150" s="112">
        <f t="shared" si="20"/>
        <v>0</v>
      </c>
      <c r="V150" s="25">
        <f t="shared" si="21"/>
        <v>0</v>
      </c>
      <c r="W150" s="25">
        <v>0</v>
      </c>
      <c r="X150" s="551">
        <v>0</v>
      </c>
      <c r="Y150" s="552">
        <f t="shared" si="22"/>
        <v>0</v>
      </c>
    </row>
    <row r="151" spans="1:25">
      <c r="A151" s="179" t="s">
        <v>213</v>
      </c>
      <c r="B151" s="48" t="s">
        <v>109</v>
      </c>
      <c r="C151" s="128">
        <v>247.5</v>
      </c>
      <c r="D151" s="69"/>
      <c r="E151" s="69"/>
      <c r="F151" s="69"/>
      <c r="G151" s="69">
        <v>20</v>
      </c>
      <c r="H151" s="69"/>
      <c r="I151" s="69"/>
      <c r="J151" s="69"/>
      <c r="K151" s="69"/>
      <c r="L151" s="69"/>
      <c r="M151" s="69"/>
      <c r="N151" s="69"/>
      <c r="O151" s="69"/>
      <c r="P151" s="69">
        <v>20</v>
      </c>
      <c r="Q151" s="47">
        <f t="shared" si="24"/>
        <v>4950</v>
      </c>
      <c r="R151" s="253">
        <f t="shared" si="25"/>
        <v>1.6666666666666667</v>
      </c>
      <c r="S151" s="191">
        <f t="shared" si="18"/>
        <v>20</v>
      </c>
      <c r="T151" s="548">
        <f t="shared" si="19"/>
        <v>0.17499999999999999</v>
      </c>
      <c r="U151" s="112">
        <f t="shared" si="20"/>
        <v>43.3125</v>
      </c>
      <c r="V151" s="25">
        <f t="shared" si="21"/>
        <v>204.1875</v>
      </c>
      <c r="W151" s="25">
        <v>247.5</v>
      </c>
      <c r="X151" s="551">
        <v>300</v>
      </c>
      <c r="Y151" s="552">
        <f t="shared" si="22"/>
        <v>0</v>
      </c>
    </row>
    <row r="152" spans="1:25">
      <c r="A152" s="243" t="s">
        <v>214</v>
      </c>
      <c r="B152" s="48"/>
      <c r="D152" s="69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69"/>
      <c r="Q152" s="47"/>
      <c r="R152" s="253">
        <f t="shared" si="25"/>
        <v>0</v>
      </c>
      <c r="S152" s="191">
        <f t="shared" si="18"/>
        <v>0</v>
      </c>
      <c r="T152" s="548">
        <f t="shared" si="19"/>
        <v>0.17499999999999999</v>
      </c>
      <c r="U152" s="112">
        <f t="shared" si="20"/>
        <v>0</v>
      </c>
      <c r="V152" s="25">
        <f t="shared" si="21"/>
        <v>0</v>
      </c>
      <c r="W152" s="25">
        <v>0</v>
      </c>
      <c r="X152" s="551">
        <v>0</v>
      </c>
      <c r="Y152" s="552">
        <f t="shared" si="22"/>
        <v>0</v>
      </c>
    </row>
    <row r="153" spans="1:25">
      <c r="A153" s="177" t="s">
        <v>210</v>
      </c>
      <c r="B153" s="48" t="s">
        <v>81</v>
      </c>
      <c r="C153" s="128">
        <v>1650</v>
      </c>
      <c r="D153" s="69"/>
      <c r="E153" s="69"/>
      <c r="F153" s="69"/>
      <c r="G153" s="69"/>
      <c r="H153" s="69"/>
      <c r="I153" s="69"/>
      <c r="J153" s="69"/>
      <c r="K153" s="69"/>
      <c r="L153" s="69">
        <v>1</v>
      </c>
      <c r="M153" s="69"/>
      <c r="N153" s="69"/>
      <c r="O153" s="69"/>
      <c r="P153" s="69">
        <v>1</v>
      </c>
      <c r="Q153" s="47">
        <f t="shared" si="24"/>
        <v>1650</v>
      </c>
      <c r="R153" s="253">
        <f t="shared" si="25"/>
        <v>8.3333333333333329E-2</v>
      </c>
      <c r="S153" s="191">
        <f t="shared" si="18"/>
        <v>1</v>
      </c>
      <c r="T153" s="548">
        <f t="shared" si="19"/>
        <v>0.17499999999999999</v>
      </c>
      <c r="U153" s="112">
        <f t="shared" si="20"/>
        <v>288.75</v>
      </c>
      <c r="V153" s="25">
        <f t="shared" si="21"/>
        <v>1361.25</v>
      </c>
      <c r="W153" s="25">
        <v>1650</v>
      </c>
      <c r="X153" s="551">
        <v>2000</v>
      </c>
      <c r="Y153" s="552">
        <f t="shared" si="22"/>
        <v>0</v>
      </c>
    </row>
    <row r="154" spans="1:25">
      <c r="A154" s="502" t="s">
        <v>215</v>
      </c>
      <c r="B154" s="48" t="s">
        <v>81</v>
      </c>
      <c r="C154" s="128">
        <v>37125</v>
      </c>
      <c r="D154" s="69"/>
      <c r="E154" s="69"/>
      <c r="F154" s="69"/>
      <c r="G154" s="69"/>
      <c r="H154" s="69">
        <v>2</v>
      </c>
      <c r="I154" s="69"/>
      <c r="J154" s="69"/>
      <c r="K154" s="69"/>
      <c r="L154" s="69"/>
      <c r="M154" s="69"/>
      <c r="N154" s="69"/>
      <c r="O154" s="69">
        <v>1</v>
      </c>
      <c r="P154" s="69">
        <v>3</v>
      </c>
      <c r="Q154" s="47">
        <f t="shared" si="24"/>
        <v>111375</v>
      </c>
      <c r="R154" s="253">
        <f t="shared" si="25"/>
        <v>0.25</v>
      </c>
      <c r="S154" s="191">
        <f t="shared" si="18"/>
        <v>3</v>
      </c>
      <c r="T154" s="548">
        <f t="shared" si="19"/>
        <v>0.17499999999999999</v>
      </c>
      <c r="U154" s="112">
        <f t="shared" si="20"/>
        <v>6496.875</v>
      </c>
      <c r="V154" s="25">
        <f t="shared" si="21"/>
        <v>30628.125</v>
      </c>
      <c r="W154" s="25">
        <v>37125</v>
      </c>
      <c r="X154" s="551">
        <v>45000</v>
      </c>
      <c r="Y154" s="552">
        <f t="shared" si="22"/>
        <v>0</v>
      </c>
    </row>
    <row r="155" spans="1:25">
      <c r="A155" s="243" t="s">
        <v>216</v>
      </c>
      <c r="B155" s="48"/>
      <c r="D155" s="69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69"/>
      <c r="Q155" s="47"/>
      <c r="R155" s="253">
        <f t="shared" si="25"/>
        <v>0</v>
      </c>
      <c r="S155" s="191">
        <f t="shared" si="18"/>
        <v>0</v>
      </c>
      <c r="T155" s="548">
        <f t="shared" si="19"/>
        <v>0.17499999999999999</v>
      </c>
      <c r="U155" s="112">
        <f t="shared" si="20"/>
        <v>0</v>
      </c>
      <c r="V155" s="25">
        <f t="shared" si="21"/>
        <v>0</v>
      </c>
      <c r="W155" s="25">
        <v>0</v>
      </c>
      <c r="X155" s="551">
        <v>0</v>
      </c>
      <c r="Y155" s="552">
        <f t="shared" si="22"/>
        <v>0</v>
      </c>
    </row>
    <row r="156" spans="1:25">
      <c r="A156" s="247" t="s">
        <v>217</v>
      </c>
      <c r="B156" s="48" t="s">
        <v>109</v>
      </c>
      <c r="C156" s="139">
        <v>742.5</v>
      </c>
      <c r="D156" s="69"/>
      <c r="E156" s="69"/>
      <c r="F156" s="69"/>
      <c r="G156" s="69"/>
      <c r="H156" s="69"/>
      <c r="I156" s="69"/>
      <c r="J156" s="69"/>
      <c r="K156" s="69"/>
      <c r="L156" s="69">
        <v>2</v>
      </c>
      <c r="M156" s="69"/>
      <c r="N156" s="69"/>
      <c r="O156" s="69"/>
      <c r="P156" s="69">
        <v>2</v>
      </c>
      <c r="Q156" s="47">
        <f t="shared" si="24"/>
        <v>1485</v>
      </c>
      <c r="R156" s="253">
        <f t="shared" si="25"/>
        <v>0.16666666666666666</v>
      </c>
      <c r="S156" s="191">
        <f t="shared" si="18"/>
        <v>2</v>
      </c>
      <c r="T156" s="548">
        <f t="shared" si="19"/>
        <v>0.17499999999999999</v>
      </c>
      <c r="U156" s="112">
        <f t="shared" si="20"/>
        <v>129.9375</v>
      </c>
      <c r="V156" s="25">
        <f t="shared" si="21"/>
        <v>612.5625</v>
      </c>
      <c r="W156" s="25">
        <v>742.5</v>
      </c>
      <c r="X156" s="551">
        <v>900</v>
      </c>
      <c r="Y156" s="552">
        <f t="shared" si="22"/>
        <v>0</v>
      </c>
    </row>
    <row r="157" spans="1:25">
      <c r="A157" s="243" t="s">
        <v>108</v>
      </c>
      <c r="B157" s="48"/>
      <c r="C157" s="139"/>
      <c r="D157" s="69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69"/>
      <c r="Q157" s="47"/>
      <c r="R157" s="253">
        <f t="shared" si="25"/>
        <v>0</v>
      </c>
      <c r="S157" s="191">
        <f t="shared" si="18"/>
        <v>0</v>
      </c>
      <c r="T157" s="548">
        <f t="shared" si="19"/>
        <v>0.17499999999999999</v>
      </c>
      <c r="U157" s="112">
        <f t="shared" si="20"/>
        <v>0</v>
      </c>
      <c r="V157" s="25">
        <f t="shared" si="21"/>
        <v>0</v>
      </c>
      <c r="W157" s="25">
        <v>0</v>
      </c>
      <c r="X157" s="551">
        <v>0</v>
      </c>
      <c r="Y157" s="552">
        <f t="shared" si="22"/>
        <v>0</v>
      </c>
    </row>
    <row r="158" spans="1:25">
      <c r="A158" s="182" t="s">
        <v>218</v>
      </c>
      <c r="B158" s="48" t="s">
        <v>109</v>
      </c>
      <c r="C158" s="128">
        <v>825</v>
      </c>
      <c r="D158" s="69"/>
      <c r="E158" s="69"/>
      <c r="F158" s="69">
        <v>1</v>
      </c>
      <c r="G158" s="69"/>
      <c r="H158" s="69"/>
      <c r="I158" s="69"/>
      <c r="J158" s="69">
        <v>1</v>
      </c>
      <c r="K158" s="69"/>
      <c r="L158" s="69"/>
      <c r="M158" s="69"/>
      <c r="N158" s="69"/>
      <c r="O158" s="69"/>
      <c r="P158" s="48">
        <v>2</v>
      </c>
      <c r="Q158" s="47">
        <f t="shared" si="24"/>
        <v>1650</v>
      </c>
      <c r="R158" s="253">
        <f t="shared" si="25"/>
        <v>0.16666666666666666</v>
      </c>
      <c r="S158" s="191">
        <f t="shared" si="18"/>
        <v>2</v>
      </c>
      <c r="T158" s="548">
        <f t="shared" si="19"/>
        <v>0.17499999999999999</v>
      </c>
      <c r="U158" s="112">
        <f t="shared" si="20"/>
        <v>144.375</v>
      </c>
      <c r="V158" s="25">
        <f t="shared" si="21"/>
        <v>680.625</v>
      </c>
      <c r="W158" s="25">
        <v>825</v>
      </c>
      <c r="X158" s="551">
        <v>1000</v>
      </c>
      <c r="Y158" s="552">
        <f t="shared" si="22"/>
        <v>0</v>
      </c>
    </row>
    <row r="159" spans="1:25">
      <c r="A159" s="504" t="s">
        <v>219</v>
      </c>
      <c r="B159" s="48"/>
      <c r="C159" s="141"/>
      <c r="D159" s="69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69"/>
      <c r="Q159" s="47"/>
      <c r="R159" s="253">
        <f t="shared" si="25"/>
        <v>0</v>
      </c>
      <c r="S159" s="191">
        <f t="shared" si="18"/>
        <v>0</v>
      </c>
      <c r="T159" s="548">
        <f t="shared" si="19"/>
        <v>0.17499999999999999</v>
      </c>
      <c r="U159" s="112">
        <f t="shared" si="20"/>
        <v>0</v>
      </c>
      <c r="V159" s="25">
        <f t="shared" si="21"/>
        <v>0</v>
      </c>
      <c r="W159" s="25">
        <v>0</v>
      </c>
      <c r="X159" s="551">
        <v>0</v>
      </c>
      <c r="Y159" s="552">
        <f t="shared" si="22"/>
        <v>0</v>
      </c>
    </row>
    <row r="160" spans="1:25">
      <c r="A160" s="502" t="s">
        <v>220</v>
      </c>
      <c r="B160" s="48" t="s">
        <v>109</v>
      </c>
      <c r="C160" s="128">
        <v>1810.05</v>
      </c>
      <c r="D160" s="69">
        <v>2</v>
      </c>
      <c r="E160" s="69">
        <v>2</v>
      </c>
      <c r="F160" s="69">
        <v>2</v>
      </c>
      <c r="G160" s="69">
        <v>2</v>
      </c>
      <c r="H160" s="69">
        <v>2</v>
      </c>
      <c r="I160" s="69">
        <v>2</v>
      </c>
      <c r="J160" s="69">
        <v>2</v>
      </c>
      <c r="K160" s="69">
        <v>2</v>
      </c>
      <c r="L160" s="69">
        <v>2</v>
      </c>
      <c r="M160" s="69">
        <v>2</v>
      </c>
      <c r="N160" s="69">
        <v>2</v>
      </c>
      <c r="O160" s="69">
        <v>2</v>
      </c>
      <c r="P160" s="69">
        <v>24</v>
      </c>
      <c r="Q160" s="47">
        <f t="shared" si="24"/>
        <v>43441.2</v>
      </c>
      <c r="R160" s="253">
        <f t="shared" si="25"/>
        <v>2</v>
      </c>
      <c r="S160" s="191">
        <f t="shared" si="18"/>
        <v>24</v>
      </c>
      <c r="T160" s="548">
        <f t="shared" si="19"/>
        <v>0.17499999999999999</v>
      </c>
      <c r="U160" s="112">
        <f t="shared" si="20"/>
        <v>316.75874999999996</v>
      </c>
      <c r="V160" s="25">
        <f t="shared" si="21"/>
        <v>1493.29125</v>
      </c>
      <c r="W160" s="25">
        <v>1810.05</v>
      </c>
      <c r="X160" s="551">
        <v>2194</v>
      </c>
      <c r="Y160" s="552">
        <f t="shared" si="22"/>
        <v>0</v>
      </c>
    </row>
    <row r="161" spans="1:25">
      <c r="A161" s="243" t="s">
        <v>222</v>
      </c>
      <c r="B161" s="48"/>
      <c r="D161" s="69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69"/>
      <c r="Q161" s="47"/>
      <c r="R161" s="253">
        <f t="shared" si="25"/>
        <v>0</v>
      </c>
      <c r="S161" s="191">
        <f t="shared" si="18"/>
        <v>0</v>
      </c>
      <c r="T161" s="548">
        <f t="shared" si="19"/>
        <v>0.17499999999999999</v>
      </c>
      <c r="U161" s="112">
        <f t="shared" si="20"/>
        <v>0</v>
      </c>
      <c r="V161" s="25">
        <f t="shared" si="21"/>
        <v>0</v>
      </c>
      <c r="W161" s="25">
        <v>0</v>
      </c>
      <c r="X161" s="551">
        <v>0</v>
      </c>
      <c r="Y161" s="552">
        <f t="shared" si="22"/>
        <v>0</v>
      </c>
    </row>
    <row r="162" spans="1:25">
      <c r="A162" s="54" t="s">
        <v>221</v>
      </c>
      <c r="B162" s="49" t="s">
        <v>81</v>
      </c>
      <c r="C162" s="128">
        <v>1006.4422500000001</v>
      </c>
      <c r="D162" s="69"/>
      <c r="E162" s="46"/>
      <c r="F162" s="46">
        <v>1</v>
      </c>
      <c r="G162" s="46"/>
      <c r="H162" s="46"/>
      <c r="I162" s="46"/>
      <c r="J162" s="46"/>
      <c r="K162" s="46"/>
      <c r="L162" s="46"/>
      <c r="M162" s="46"/>
      <c r="N162" s="46"/>
      <c r="O162" s="46"/>
      <c r="P162" s="69">
        <v>1</v>
      </c>
      <c r="Q162" s="47">
        <f t="shared" si="24"/>
        <v>1006.4422500000001</v>
      </c>
      <c r="R162" s="253">
        <f t="shared" si="25"/>
        <v>8.3333333333333329E-2</v>
      </c>
      <c r="S162" s="191">
        <f t="shared" si="18"/>
        <v>1</v>
      </c>
      <c r="T162" s="548">
        <f t="shared" si="19"/>
        <v>0.17499999999999999</v>
      </c>
      <c r="U162" s="112">
        <f t="shared" si="20"/>
        <v>176.12739375000001</v>
      </c>
      <c r="V162" s="25">
        <f t="shared" si="21"/>
        <v>830.31485625000005</v>
      </c>
      <c r="W162" s="25">
        <v>1006.4422500000001</v>
      </c>
      <c r="X162" s="551">
        <v>1219.93</v>
      </c>
      <c r="Y162" s="552">
        <f t="shared" si="22"/>
        <v>0</v>
      </c>
    </row>
    <row r="163" spans="1:25" s="36" customFormat="1" ht="12.75" thickBot="1">
      <c r="A163" s="55" t="s">
        <v>39</v>
      </c>
      <c r="B163" s="56"/>
      <c r="C163" s="554"/>
      <c r="D163" s="57">
        <f>SUM(D12:D162)</f>
        <v>128</v>
      </c>
      <c r="E163" s="57">
        <f t="shared" ref="E163:N163" si="26">SUM(E12:E162)</f>
        <v>147</v>
      </c>
      <c r="F163" s="57">
        <f t="shared" si="26"/>
        <v>12433</v>
      </c>
      <c r="G163" s="57">
        <f t="shared" si="26"/>
        <v>137</v>
      </c>
      <c r="H163" s="57">
        <f t="shared" si="26"/>
        <v>124</v>
      </c>
      <c r="I163" s="57">
        <f t="shared" si="26"/>
        <v>107</v>
      </c>
      <c r="J163" s="57">
        <f t="shared" si="26"/>
        <v>111</v>
      </c>
      <c r="K163" s="57">
        <f t="shared" si="26"/>
        <v>111</v>
      </c>
      <c r="L163" s="57">
        <f t="shared" si="26"/>
        <v>565</v>
      </c>
      <c r="M163" s="57">
        <f t="shared" si="26"/>
        <v>115</v>
      </c>
      <c r="N163" s="57">
        <f t="shared" si="26"/>
        <v>109</v>
      </c>
      <c r="O163" s="57">
        <f t="shared" ref="O163:Y163" si="27">SUM(O12:O162)</f>
        <v>103</v>
      </c>
      <c r="P163" s="57">
        <f t="shared" si="27"/>
        <v>14190</v>
      </c>
      <c r="Q163" s="505">
        <f t="shared" si="27"/>
        <v>2775018.8277500002</v>
      </c>
      <c r="R163" s="492">
        <f t="shared" si="27"/>
        <v>1178.4999999999995</v>
      </c>
      <c r="S163" s="196">
        <f t="shared" si="27"/>
        <v>14190</v>
      </c>
      <c r="T163" s="196">
        <f t="shared" si="27"/>
        <v>26.075000000000067</v>
      </c>
      <c r="U163" s="196">
        <f t="shared" si="27"/>
        <v>183610.64141875011</v>
      </c>
      <c r="V163" s="553">
        <f t="shared" si="27"/>
        <v>865593.02383124991</v>
      </c>
      <c r="W163" s="553">
        <f t="shared" si="27"/>
        <v>999468.66525000008</v>
      </c>
      <c r="X163" s="553">
        <f t="shared" si="27"/>
        <v>1211477.17</v>
      </c>
      <c r="Y163" s="196">
        <f t="shared" si="27"/>
        <v>-49735</v>
      </c>
    </row>
    <row r="165" spans="1:25">
      <c r="B165" s="138"/>
    </row>
    <row r="166" spans="1:25">
      <c r="B166" s="175" t="s">
        <v>118</v>
      </c>
    </row>
    <row r="167" spans="1:25">
      <c r="B167" s="175" t="s">
        <v>119</v>
      </c>
    </row>
  </sheetData>
  <mergeCells count="10">
    <mergeCell ref="A1:Q1"/>
    <mergeCell ref="A8:A9"/>
    <mergeCell ref="D8:O8"/>
    <mergeCell ref="P8:Q8"/>
    <mergeCell ref="A2:Q2"/>
    <mergeCell ref="A3:Q3"/>
    <mergeCell ref="B6:E6"/>
    <mergeCell ref="F6:K6"/>
    <mergeCell ref="L6:N6"/>
    <mergeCell ref="B8:B9"/>
  </mergeCells>
  <pageMargins left="0.31496062992125984" right="0.31496062992125984" top="0.59055118110236227" bottom="0.59055118110236227" header="0.31496062992125984" footer="0.31496062992125984"/>
  <pageSetup scale="75" orientation="landscape" horizontalDpi="4294967293" verticalDpi="4294967293" r:id="rId1"/>
  <headerFooter>
    <oddFooter>&amp;LElaboro:
L.C. Marina Aurora Amezcua Guzmán
Jefe del Departamento de Recursos Materiales y Servicios Generales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25"/>
  <sheetViews>
    <sheetView view="pageLayout" workbookViewId="0">
      <selection activeCell="L7" sqref="L7"/>
    </sheetView>
  </sheetViews>
  <sheetFormatPr baseColWidth="10" defaultRowHeight="12"/>
  <cols>
    <col min="1" max="1" width="38.140625" style="24" customWidth="1"/>
    <col min="2" max="2" width="7.5703125" style="24" customWidth="1"/>
    <col min="3" max="3" width="10.85546875" style="59" customWidth="1"/>
    <col min="4" max="15" width="6.7109375" style="249" customWidth="1"/>
    <col min="16" max="16" width="8.140625" style="24" customWidth="1"/>
    <col min="17" max="17" width="12.28515625" style="25" customWidth="1"/>
    <col min="18" max="18" width="10" style="23" customWidth="1"/>
    <col min="19" max="20" width="7.42578125" style="24" customWidth="1"/>
    <col min="21" max="16384" width="11.42578125" style="24"/>
  </cols>
  <sheetData>
    <row r="1" spans="1:19">
      <c r="A1" s="565" t="s">
        <v>113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  <c r="O1" s="565"/>
      <c r="P1" s="565"/>
      <c r="Q1" s="565"/>
    </row>
    <row r="2" spans="1:19">
      <c r="A2" s="565" t="s">
        <v>0</v>
      </c>
      <c r="B2" s="565"/>
      <c r="C2" s="565"/>
      <c r="D2" s="565"/>
      <c r="E2" s="565"/>
      <c r="F2" s="565"/>
      <c r="G2" s="565"/>
      <c r="H2" s="565"/>
      <c r="I2" s="565"/>
      <c r="J2" s="565"/>
      <c r="K2" s="565"/>
      <c r="L2" s="565"/>
      <c r="M2" s="565"/>
      <c r="N2" s="565"/>
      <c r="O2" s="565"/>
      <c r="P2" s="565"/>
      <c r="Q2" s="565"/>
    </row>
    <row r="3" spans="1:19">
      <c r="A3" s="566" t="s">
        <v>1</v>
      </c>
      <c r="B3" s="566"/>
      <c r="C3" s="566"/>
      <c r="D3" s="566"/>
      <c r="E3" s="566"/>
      <c r="F3" s="566"/>
      <c r="G3" s="566"/>
      <c r="H3" s="566"/>
      <c r="I3" s="566"/>
      <c r="J3" s="566"/>
      <c r="K3" s="566"/>
      <c r="L3" s="566"/>
      <c r="M3" s="566"/>
      <c r="N3" s="566"/>
      <c r="O3" s="566"/>
      <c r="P3" s="566"/>
      <c r="Q3" s="566"/>
    </row>
    <row r="4" spans="1:19" ht="12.75" thickBot="1">
      <c r="Q4" s="25" t="s">
        <v>13</v>
      </c>
    </row>
    <row r="5" spans="1:19">
      <c r="A5" s="26" t="s">
        <v>27</v>
      </c>
      <c r="B5" s="27" t="s">
        <v>2</v>
      </c>
      <c r="C5" s="60"/>
      <c r="D5" s="28"/>
      <c r="E5" s="29"/>
      <c r="F5" s="32" t="s">
        <v>3</v>
      </c>
      <c r="G5" s="31"/>
      <c r="H5" s="31"/>
      <c r="I5" s="31"/>
      <c r="J5" s="28"/>
      <c r="K5" s="29"/>
      <c r="L5" s="30" t="s">
        <v>4</v>
      </c>
      <c r="M5" s="28"/>
      <c r="N5" s="33"/>
    </row>
    <row r="6" spans="1:19" ht="12.75" thickBot="1">
      <c r="A6" s="34">
        <v>2014</v>
      </c>
      <c r="B6" s="572" t="s">
        <v>28</v>
      </c>
      <c r="C6" s="573"/>
      <c r="D6" s="573"/>
      <c r="E6" s="574"/>
      <c r="F6" s="572" t="s">
        <v>29</v>
      </c>
      <c r="G6" s="573"/>
      <c r="H6" s="573"/>
      <c r="I6" s="573"/>
      <c r="J6" s="573"/>
      <c r="K6" s="574"/>
      <c r="L6" s="570">
        <v>41660</v>
      </c>
      <c r="M6" s="570"/>
      <c r="N6" s="571"/>
      <c r="P6" s="24" t="s">
        <v>14</v>
      </c>
    </row>
    <row r="7" spans="1:19" ht="12.75" thickBot="1"/>
    <row r="8" spans="1:19" s="36" customFormat="1">
      <c r="A8" s="567" t="s">
        <v>5</v>
      </c>
      <c r="B8" s="85" t="s">
        <v>6</v>
      </c>
      <c r="C8" s="148" t="s">
        <v>7</v>
      </c>
      <c r="D8" s="578" t="s">
        <v>12</v>
      </c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5"/>
      <c r="P8" s="575" t="s">
        <v>11</v>
      </c>
      <c r="Q8" s="576"/>
      <c r="R8" s="35"/>
    </row>
    <row r="9" spans="1:19" s="36" customFormat="1" ht="23.25" customHeight="1" thickBot="1">
      <c r="A9" s="587"/>
      <c r="B9" s="87"/>
      <c r="C9" s="149" t="s">
        <v>8</v>
      </c>
      <c r="D9" s="89" t="s">
        <v>15</v>
      </c>
      <c r="E9" s="88" t="s">
        <v>16</v>
      </c>
      <c r="F9" s="88" t="s">
        <v>17</v>
      </c>
      <c r="G9" s="88" t="s">
        <v>18</v>
      </c>
      <c r="H9" s="88" t="s">
        <v>19</v>
      </c>
      <c r="I9" s="88" t="s">
        <v>20</v>
      </c>
      <c r="J9" s="88" t="s">
        <v>21</v>
      </c>
      <c r="K9" s="88" t="s">
        <v>22</v>
      </c>
      <c r="L9" s="88" t="s">
        <v>23</v>
      </c>
      <c r="M9" s="88" t="s">
        <v>24</v>
      </c>
      <c r="N9" s="88" t="s">
        <v>25</v>
      </c>
      <c r="O9" s="88" t="s">
        <v>26</v>
      </c>
      <c r="P9" s="89" t="s">
        <v>9</v>
      </c>
      <c r="Q9" s="90" t="s">
        <v>10</v>
      </c>
      <c r="R9" s="61"/>
    </row>
    <row r="10" spans="1:19" s="41" customFormat="1" ht="20.100000000000001" customHeight="1">
      <c r="A10" s="66" t="s">
        <v>225</v>
      </c>
      <c r="B10" s="37"/>
      <c r="C10" s="62"/>
      <c r="D10" s="38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40"/>
      <c r="R10" s="61"/>
    </row>
    <row r="11" spans="1:19" ht="20.100000000000001" customHeight="1">
      <c r="A11" s="51"/>
      <c r="B11" s="42"/>
      <c r="C11" s="6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4"/>
      <c r="Q11" s="45"/>
      <c r="R11" s="253"/>
    </row>
    <row r="12" spans="1:19" ht="20.100000000000001" customHeight="1">
      <c r="A12" s="51"/>
      <c r="B12" s="431"/>
      <c r="C12" s="6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4"/>
      <c r="Q12" s="47"/>
      <c r="R12" s="253"/>
    </row>
    <row r="13" spans="1:19" ht="20.100000000000001" customHeight="1">
      <c r="A13" s="51" t="s">
        <v>110</v>
      </c>
      <c r="B13" s="44"/>
      <c r="C13" s="64"/>
      <c r="D13" s="69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4"/>
      <c r="Q13" s="47"/>
      <c r="R13" s="253">
        <f t="shared" ref="R13:R16" si="0">SUM(D13:O13)</f>
        <v>0</v>
      </c>
    </row>
    <row r="14" spans="1:19" ht="20.100000000000001" customHeight="1">
      <c r="A14" s="387" t="s">
        <v>462</v>
      </c>
      <c r="B14" s="380" t="s">
        <v>463</v>
      </c>
      <c r="C14" s="381">
        <v>7000</v>
      </c>
      <c r="D14" s="331">
        <v>0</v>
      </c>
      <c r="E14" s="331">
        <v>0</v>
      </c>
      <c r="F14" s="331">
        <v>10</v>
      </c>
      <c r="G14" s="331">
        <v>0</v>
      </c>
      <c r="H14" s="331">
        <v>0</v>
      </c>
      <c r="I14" s="331">
        <v>0</v>
      </c>
      <c r="J14" s="331">
        <v>0</v>
      </c>
      <c r="K14" s="331">
        <v>0</v>
      </c>
      <c r="L14" s="331">
        <v>0</v>
      </c>
      <c r="M14" s="331">
        <v>0</v>
      </c>
      <c r="N14" s="331">
        <v>0</v>
      </c>
      <c r="O14" s="331">
        <v>0</v>
      </c>
      <c r="P14" s="380">
        <v>10</v>
      </c>
      <c r="Q14" s="334">
        <f t="shared" ref="Q14" si="1">+C14*P14</f>
        <v>70000</v>
      </c>
      <c r="R14" s="253">
        <f t="shared" si="0"/>
        <v>10</v>
      </c>
    </row>
    <row r="15" spans="1:19" ht="20.100000000000001" customHeight="1">
      <c r="A15" s="54"/>
      <c r="B15" s="67"/>
      <c r="C15" s="50"/>
      <c r="D15" s="69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4"/>
      <c r="Q15" s="47"/>
      <c r="R15" s="253">
        <f t="shared" si="0"/>
        <v>0</v>
      </c>
      <c r="S15" s="24">
        <f t="shared" ref="S15:S16" si="2">+P15-R15</f>
        <v>0</v>
      </c>
    </row>
    <row r="16" spans="1:19" s="36" customFormat="1" ht="20.100000000000001" customHeight="1" thickBot="1">
      <c r="A16" s="55" t="s">
        <v>39</v>
      </c>
      <c r="B16" s="56"/>
      <c r="C16" s="65"/>
      <c r="D16" s="57">
        <f t="shared" ref="D16:P16" si="3">SUM(D12:D14)</f>
        <v>0</v>
      </c>
      <c r="E16" s="57">
        <f t="shared" si="3"/>
        <v>0</v>
      </c>
      <c r="F16" s="57">
        <f t="shared" si="3"/>
        <v>10</v>
      </c>
      <c r="G16" s="57">
        <f t="shared" si="3"/>
        <v>0</v>
      </c>
      <c r="H16" s="57">
        <f t="shared" si="3"/>
        <v>0</v>
      </c>
      <c r="I16" s="57">
        <f t="shared" si="3"/>
        <v>0</v>
      </c>
      <c r="J16" s="57">
        <f t="shared" si="3"/>
        <v>0</v>
      </c>
      <c r="K16" s="57">
        <f t="shared" si="3"/>
        <v>0</v>
      </c>
      <c r="L16" s="57">
        <f t="shared" si="3"/>
        <v>0</v>
      </c>
      <c r="M16" s="57">
        <f t="shared" si="3"/>
        <v>0</v>
      </c>
      <c r="N16" s="57">
        <f t="shared" si="3"/>
        <v>0</v>
      </c>
      <c r="O16" s="57">
        <f t="shared" si="3"/>
        <v>0</v>
      </c>
      <c r="P16" s="57">
        <f t="shared" si="3"/>
        <v>10</v>
      </c>
      <c r="Q16" s="58">
        <f>SUM(Q12:Q15)</f>
        <v>70000</v>
      </c>
      <c r="R16" s="253">
        <f t="shared" si="0"/>
        <v>10</v>
      </c>
      <c r="S16" s="24">
        <f t="shared" si="2"/>
        <v>0</v>
      </c>
    </row>
    <row r="17" spans="2:18">
      <c r="R17" s="68"/>
    </row>
    <row r="18" spans="2:18">
      <c r="R18" s="68"/>
    </row>
    <row r="19" spans="2:18">
      <c r="R19" s="68"/>
    </row>
    <row r="20" spans="2:18">
      <c r="R20" s="68"/>
    </row>
    <row r="21" spans="2:18">
      <c r="R21" s="68"/>
    </row>
    <row r="22" spans="2:18">
      <c r="B22" s="138"/>
      <c r="C22" s="174" t="s">
        <v>115</v>
      </c>
      <c r="R22" s="68"/>
    </row>
    <row r="23" spans="2:18">
      <c r="B23" s="152"/>
      <c r="C23" s="175" t="s">
        <v>118</v>
      </c>
      <c r="R23" s="68"/>
    </row>
    <row r="24" spans="2:18">
      <c r="B24" s="152"/>
      <c r="C24" s="175" t="s">
        <v>119</v>
      </c>
      <c r="R24" s="68"/>
    </row>
    <row r="25" spans="2:18">
      <c r="R25" s="52"/>
    </row>
  </sheetData>
  <mergeCells count="9">
    <mergeCell ref="A1:Q1"/>
    <mergeCell ref="A8:A9"/>
    <mergeCell ref="D8:O8"/>
    <mergeCell ref="P8:Q8"/>
    <mergeCell ref="A2:Q2"/>
    <mergeCell ref="A3:Q3"/>
    <mergeCell ref="B6:E6"/>
    <mergeCell ref="F6:K6"/>
    <mergeCell ref="L6:N6"/>
  </mergeCells>
  <pageMargins left="0.19685039370078741" right="0.19685039370078741" top="0.74803149606299213" bottom="0.74803149606299213" header="0.31496062992125984" footer="0.31496062992125984"/>
  <pageSetup scale="85" orientation="landscape" horizontalDpi="4294967293" verticalDpi="4294967293" r:id="rId1"/>
  <headerFooter>
    <oddFooter>&amp;LElaboro:
L.C. Marina Aurora Amezcua Guzmán
Jefe de Departamento de Recursos Materiales y Servicios Generales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250"/>
  <sheetViews>
    <sheetView view="pageLayout" zoomScaleNormal="100" workbookViewId="0">
      <selection activeCell="C13" sqref="C13"/>
    </sheetView>
  </sheetViews>
  <sheetFormatPr baseColWidth="10" defaultRowHeight="11.25"/>
  <cols>
    <col min="1" max="1" width="9.7109375" style="255" customWidth="1"/>
    <col min="2" max="2" width="30.140625" style="254" customWidth="1"/>
    <col min="3" max="3" width="11.5703125" style="254" customWidth="1"/>
    <col min="4" max="4" width="10.42578125" style="256" customWidth="1"/>
    <col min="5" max="5" width="10.5703125" style="256" customWidth="1"/>
    <col min="6" max="6" width="9.28515625" style="256" customWidth="1"/>
    <col min="7" max="7" width="11.42578125" style="256" customWidth="1"/>
    <col min="8" max="8" width="10.5703125" style="256" customWidth="1"/>
    <col min="9" max="9" width="11" style="256" customWidth="1"/>
    <col min="10" max="10" width="10.140625" style="256" customWidth="1"/>
    <col min="11" max="11" width="10" style="256" customWidth="1"/>
    <col min="12" max="12" width="9.28515625" style="256" customWidth="1"/>
    <col min="13" max="13" width="10.42578125" style="256" customWidth="1"/>
    <col min="14" max="14" width="9.7109375" style="256" customWidth="1"/>
    <col min="15" max="15" width="9.85546875" style="256" customWidth="1"/>
    <col min="16" max="16" width="10.5703125" style="256" customWidth="1"/>
    <col min="17" max="16384" width="11.42578125" style="254"/>
  </cols>
  <sheetData>
    <row r="1" spans="1:17">
      <c r="A1" s="596" t="s">
        <v>113</v>
      </c>
      <c r="B1" s="596"/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96"/>
      <c r="Q1" s="596"/>
    </row>
    <row r="2" spans="1:17">
      <c r="A2" s="597" t="s">
        <v>0</v>
      </c>
      <c r="B2" s="597"/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97"/>
    </row>
    <row r="3" spans="1:17">
      <c r="A3" s="598" t="s">
        <v>37</v>
      </c>
      <c r="B3" s="598"/>
      <c r="C3" s="598"/>
      <c r="D3" s="598"/>
      <c r="E3" s="598"/>
      <c r="F3" s="598"/>
      <c r="G3" s="598"/>
      <c r="H3" s="598"/>
      <c r="I3" s="598"/>
      <c r="J3" s="598"/>
      <c r="K3" s="598"/>
      <c r="L3" s="598"/>
      <c r="M3" s="598"/>
      <c r="N3" s="598"/>
      <c r="O3" s="598"/>
      <c r="P3" s="598"/>
    </row>
    <row r="4" spans="1:17" ht="18" customHeight="1" thickBot="1">
      <c r="P4" s="256" t="s">
        <v>34</v>
      </c>
    </row>
    <row r="5" spans="1:17">
      <c r="A5" s="257" t="s">
        <v>27</v>
      </c>
      <c r="B5" s="258" t="s">
        <v>2</v>
      </c>
      <c r="C5" s="259"/>
      <c r="D5" s="260"/>
      <c r="E5" s="261"/>
      <c r="F5" s="262" t="s">
        <v>3</v>
      </c>
      <c r="G5" s="262"/>
      <c r="H5" s="262"/>
      <c r="I5" s="262"/>
      <c r="J5" s="260"/>
      <c r="K5" s="260"/>
      <c r="L5" s="263" t="s">
        <v>4</v>
      </c>
      <c r="M5" s="260"/>
      <c r="N5" s="264"/>
    </row>
    <row r="6" spans="1:17" ht="12" thickBot="1">
      <c r="A6" s="265">
        <v>2014</v>
      </c>
      <c r="B6" s="599" t="s">
        <v>28</v>
      </c>
      <c r="C6" s="600"/>
      <c r="D6" s="600"/>
      <c r="E6" s="601"/>
      <c r="F6" s="602" t="s">
        <v>29</v>
      </c>
      <c r="G6" s="603"/>
      <c r="H6" s="603"/>
      <c r="I6" s="603"/>
      <c r="J6" s="603"/>
      <c r="K6" s="603"/>
      <c r="L6" s="604">
        <v>41660</v>
      </c>
      <c r="M6" s="605"/>
      <c r="N6" s="606"/>
    </row>
    <row r="7" spans="1:17" ht="12" thickBot="1"/>
    <row r="8" spans="1:17" s="267" customFormat="1">
      <c r="A8" s="607" t="s">
        <v>30</v>
      </c>
      <c r="B8" s="609" t="s">
        <v>31</v>
      </c>
      <c r="C8" s="266" t="s">
        <v>32</v>
      </c>
      <c r="D8" s="588" t="s">
        <v>15</v>
      </c>
      <c r="E8" s="594" t="s">
        <v>16</v>
      </c>
      <c r="F8" s="594" t="s">
        <v>17</v>
      </c>
      <c r="G8" s="594" t="s">
        <v>18</v>
      </c>
      <c r="H8" s="594" t="s">
        <v>19</v>
      </c>
      <c r="I8" s="588" t="s">
        <v>20</v>
      </c>
      <c r="J8" s="590" t="s">
        <v>21</v>
      </c>
      <c r="K8" s="590" t="s">
        <v>22</v>
      </c>
      <c r="L8" s="588" t="s">
        <v>23</v>
      </c>
      <c r="M8" s="592" t="s">
        <v>24</v>
      </c>
      <c r="N8" s="592" t="s">
        <v>25</v>
      </c>
      <c r="O8" s="592" t="s">
        <v>26</v>
      </c>
      <c r="P8" s="611" t="s">
        <v>35</v>
      </c>
    </row>
    <row r="9" spans="1:17" s="267" customFormat="1" ht="12" thickBot="1">
      <c r="A9" s="608"/>
      <c r="B9" s="610"/>
      <c r="C9" s="268" t="s">
        <v>33</v>
      </c>
      <c r="D9" s="589"/>
      <c r="E9" s="595"/>
      <c r="F9" s="595"/>
      <c r="G9" s="595"/>
      <c r="H9" s="595"/>
      <c r="I9" s="589"/>
      <c r="J9" s="591"/>
      <c r="K9" s="591"/>
      <c r="L9" s="589"/>
      <c r="M9" s="593"/>
      <c r="N9" s="593"/>
      <c r="O9" s="593"/>
      <c r="P9" s="612"/>
    </row>
    <row r="10" spans="1:17" ht="25.5" customHeight="1">
      <c r="A10" s="269">
        <v>20000000</v>
      </c>
      <c r="B10" s="361" t="s">
        <v>40</v>
      </c>
      <c r="C10" s="270"/>
      <c r="D10" s="271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368"/>
    </row>
    <row r="11" spans="1:17" ht="20.100000000000001" customHeight="1">
      <c r="A11" s="360">
        <v>21100001</v>
      </c>
      <c r="B11" s="273" t="s">
        <v>41</v>
      </c>
      <c r="C11" s="274"/>
      <c r="D11" s="275"/>
      <c r="E11" s="275"/>
      <c r="F11" s="275"/>
      <c r="G11" s="275"/>
      <c r="H11" s="275"/>
      <c r="I11" s="275"/>
      <c r="J11" s="275"/>
      <c r="K11" s="275"/>
      <c r="L11" s="275"/>
      <c r="M11" s="275"/>
      <c r="N11" s="275"/>
      <c r="O11" s="275"/>
      <c r="P11" s="369"/>
    </row>
    <row r="12" spans="1:17" ht="14.1" customHeight="1">
      <c r="A12" s="272"/>
      <c r="B12" s="336" t="s">
        <v>228</v>
      </c>
      <c r="C12" s="274">
        <f>'PAA-1 2000'!Q12</f>
        <v>833.6</v>
      </c>
      <c r="D12" s="275">
        <f>'PAA-1 2000'!D12*'PAA-1 2000'!C12</f>
        <v>833.6</v>
      </c>
      <c r="E12" s="275">
        <f>'PAA-1 2000'!C12*'PAA-1 2000'!E12</f>
        <v>0</v>
      </c>
      <c r="F12" s="275">
        <f>'PAA-1 2000'!C12*'PAA-1 2000'!F12</f>
        <v>0</v>
      </c>
      <c r="G12" s="275">
        <f>'PAA-1 2000'!C12*'PAA-1 2000'!G12</f>
        <v>0</v>
      </c>
      <c r="H12" s="275">
        <f>'PAA-1 2000'!C12*'PAA-1 2000'!H12</f>
        <v>0</v>
      </c>
      <c r="I12" s="275">
        <f>'PAA-1 2000'!C12*'PAA-1 2000'!I12</f>
        <v>0</v>
      </c>
      <c r="J12" s="275">
        <f>'PAA-1 2000'!C12*'PAA-1 2000'!J12</f>
        <v>0</v>
      </c>
      <c r="K12" s="275">
        <f>'PAA-1 2000'!C12*'PAA-1 2000'!K12</f>
        <v>0</v>
      </c>
      <c r="L12" s="275">
        <f>'PAA-1 2000'!C12*'PAA-1 2000'!L12</f>
        <v>0</v>
      </c>
      <c r="M12" s="275">
        <f>'PAA-1 2000'!C12*'PAA-1 2000'!M12</f>
        <v>0</v>
      </c>
      <c r="N12" s="275">
        <f>'PAA-1 2000'!C12*'PAA-1 2000'!N12</f>
        <v>0</v>
      </c>
      <c r="O12" s="275">
        <f>'PAA-1 2000'!C12*'PAA-1 2000'!O12</f>
        <v>0</v>
      </c>
      <c r="P12" s="369">
        <f>SUM(D12:O12)</f>
        <v>833.6</v>
      </c>
      <c r="Q12" s="367">
        <f>+P12-C12</f>
        <v>0</v>
      </c>
    </row>
    <row r="13" spans="1:17" ht="14.1" customHeight="1">
      <c r="A13" s="272"/>
      <c r="B13" s="336" t="s">
        <v>229</v>
      </c>
      <c r="C13" s="274">
        <f>'PAA-1 2000'!Q13</f>
        <v>281.7</v>
      </c>
      <c r="D13" s="275">
        <f>'PAA-1 2000'!C13*'PAA-1 2000'!D13</f>
        <v>75.12</v>
      </c>
      <c r="E13" s="275">
        <f>'PAA-1 2000'!C13*'PAA-1 2000'!E13</f>
        <v>0</v>
      </c>
      <c r="F13" s="275">
        <f>'PAA-1 2000'!C13*'PAA-1 2000'!F13</f>
        <v>0</v>
      </c>
      <c r="G13" s="275">
        <f>'PAA-1 2000'!C13*'PAA-1 2000'!G13</f>
        <v>68.86</v>
      </c>
      <c r="H13" s="275">
        <f>'PAA-1 2000'!C13*'PAA-1 2000'!H13</f>
        <v>0</v>
      </c>
      <c r="I13" s="275">
        <f>'PAA-1 2000'!C13*'PAA-1 2000'!I13</f>
        <v>0</v>
      </c>
      <c r="J13" s="275">
        <f>'PAA-1 2000'!C13*'PAA-1 2000'!J13</f>
        <v>68.86</v>
      </c>
      <c r="K13" s="275">
        <f>'PAA-1 2000'!C13*'PAA-1 2000'!K13</f>
        <v>0</v>
      </c>
      <c r="L13" s="275">
        <f>'PAA-1 2000'!C13*'PAA-1 2000'!L13</f>
        <v>0</v>
      </c>
      <c r="M13" s="275">
        <f>'PAA-1 2000'!C13*'PAA-1 2000'!M13</f>
        <v>68.86</v>
      </c>
      <c r="N13" s="275">
        <f>'PAA-1 2000'!C13*'PAA-1 2000'!N13</f>
        <v>0</v>
      </c>
      <c r="O13" s="275">
        <f>'PAA-1 2000'!C13*'PAA-1 2000'!O13</f>
        <v>0</v>
      </c>
      <c r="P13" s="369">
        <f t="shared" ref="P13:P76" si="0">SUM(D13:O13)</f>
        <v>281.70000000000005</v>
      </c>
      <c r="Q13" s="367">
        <f>+P13-C13</f>
        <v>0</v>
      </c>
    </row>
    <row r="14" spans="1:17" ht="14.1" customHeight="1">
      <c r="A14" s="272"/>
      <c r="B14" s="336" t="s">
        <v>230</v>
      </c>
      <c r="C14" s="274">
        <f>'PAA-1 2000'!Q14</f>
        <v>543.03</v>
      </c>
      <c r="D14" s="275">
        <f>'PAA-1 2000'!C14*'PAA-1 2000'!D14</f>
        <v>141.66</v>
      </c>
      <c r="E14" s="275">
        <f>'PAA-1 2000'!C14*'PAA-1 2000'!E14</f>
        <v>0</v>
      </c>
      <c r="F14" s="275">
        <f>'PAA-1 2000'!C14*'PAA-1 2000'!F14</f>
        <v>0</v>
      </c>
      <c r="G14" s="275">
        <f>'PAA-1 2000'!C14*'PAA-1 2000'!G14</f>
        <v>141.66</v>
      </c>
      <c r="H14" s="275">
        <f>'PAA-1 2000'!C14*'PAA-1 2000'!H14</f>
        <v>0</v>
      </c>
      <c r="I14" s="275">
        <f>'PAA-1 2000'!C14*'PAA-1 2000'!I14</f>
        <v>0</v>
      </c>
      <c r="J14" s="275">
        <f>'PAA-1 2000'!C14*'PAA-1 2000'!J14</f>
        <v>141.66</v>
      </c>
      <c r="K14" s="275">
        <f>'PAA-1 2000'!C14*'PAA-1 2000'!K14</f>
        <v>0</v>
      </c>
      <c r="L14" s="275">
        <f>'PAA-1 2000'!C14*'PAA-1 2000'!L14</f>
        <v>0</v>
      </c>
      <c r="M14" s="275">
        <f>'PAA-1 2000'!C14*'PAA-1 2000'!M14</f>
        <v>118.05</v>
      </c>
      <c r="N14" s="275">
        <f>'PAA-1 2000'!C14*'PAA-1 2000'!N14</f>
        <v>0</v>
      </c>
      <c r="O14" s="275">
        <f>'PAA-1 2000'!C14*'PAA-1 2000'!O14</f>
        <v>0</v>
      </c>
      <c r="P14" s="369">
        <f t="shared" si="0"/>
        <v>543.03</v>
      </c>
      <c r="Q14" s="367">
        <f t="shared" ref="Q14:Q76" si="1">+P14-C14</f>
        <v>0</v>
      </c>
    </row>
    <row r="15" spans="1:17" ht="14.1" customHeight="1">
      <c r="A15" s="272"/>
      <c r="B15" s="336" t="s">
        <v>231</v>
      </c>
      <c r="C15" s="274">
        <f>'PAA-1 2000'!Q15</f>
        <v>882.91</v>
      </c>
      <c r="D15" s="275">
        <f>'PAA-1 2000'!C15*'PAA-1 2000'!D15</f>
        <v>252.26</v>
      </c>
      <c r="E15" s="275">
        <f>'PAA-1 2000'!C15*'PAA-1 2000'!E15</f>
        <v>0</v>
      </c>
      <c r="F15" s="275">
        <f>'PAA-1 2000'!C15*'PAA-1 2000'!F15</f>
        <v>0</v>
      </c>
      <c r="G15" s="275">
        <f>'PAA-1 2000'!C15*'PAA-1 2000'!G15</f>
        <v>252.26</v>
      </c>
      <c r="H15" s="275">
        <f>'PAA-1 2000'!C15*'PAA-1 2000'!H15</f>
        <v>0</v>
      </c>
      <c r="I15" s="275">
        <f>'PAA-1 2000'!C15*'PAA-1 2000'!I15</f>
        <v>0</v>
      </c>
      <c r="J15" s="275">
        <f>'PAA-1 2000'!C15*'PAA-1 2000'!J15</f>
        <v>252.26</v>
      </c>
      <c r="K15" s="275">
        <f>'PAA-1 2000'!C15*'PAA-1 2000'!K15</f>
        <v>0</v>
      </c>
      <c r="L15" s="275">
        <f>'PAA-1 2000'!C15*'PAA-1 2000'!L15</f>
        <v>0</v>
      </c>
      <c r="M15" s="275">
        <f>'PAA-1 2000'!C15*'PAA-1 2000'!M15</f>
        <v>126.13</v>
      </c>
      <c r="N15" s="275">
        <f>'PAA-1 2000'!C15*'PAA-1 2000'!N15</f>
        <v>0</v>
      </c>
      <c r="O15" s="275">
        <f>'PAA-1 2000'!C15*'PAA-1 2000'!O15</f>
        <v>0</v>
      </c>
      <c r="P15" s="369">
        <f t="shared" si="0"/>
        <v>882.91</v>
      </c>
      <c r="Q15" s="367">
        <f t="shared" si="1"/>
        <v>0</v>
      </c>
    </row>
    <row r="16" spans="1:17" ht="14.1" customHeight="1">
      <c r="A16" s="272"/>
      <c r="B16" s="336" t="s">
        <v>232</v>
      </c>
      <c r="C16" s="274">
        <f>'PAA-1 2000'!Q16</f>
        <v>995.5</v>
      </c>
      <c r="D16" s="275">
        <f>'PAA-1 2000'!C16*'PAA-1 2000'!D16</f>
        <v>298.64999999999998</v>
      </c>
      <c r="E16" s="275">
        <f>'PAA-1 2000'!C16*'PAA-1 2000'!E16</f>
        <v>0</v>
      </c>
      <c r="F16" s="275">
        <f>'PAA-1 2000'!C16*'PAA-1 2000'!F16</f>
        <v>0</v>
      </c>
      <c r="G16" s="275">
        <f>'PAA-1 2000'!C16*'PAA-1 2000'!G16</f>
        <v>298.64999999999998</v>
      </c>
      <c r="H16" s="275">
        <f>'PAA-1 2000'!C16*'PAA-1 2000'!H16</f>
        <v>0</v>
      </c>
      <c r="I16" s="275">
        <f>'PAA-1 2000'!C16*'PAA-1 2000'!I16</f>
        <v>0</v>
      </c>
      <c r="J16" s="275">
        <f>'PAA-1 2000'!C16*'PAA-1 2000'!J16</f>
        <v>199.1</v>
      </c>
      <c r="K16" s="275">
        <f>'PAA-1 2000'!C16*'PAA-1 2000'!K16</f>
        <v>0</v>
      </c>
      <c r="L16" s="275">
        <f>'PAA-1 2000'!C16*'PAA-1 2000'!L16</f>
        <v>0</v>
      </c>
      <c r="M16" s="275">
        <f>'PAA-1 2000'!C16*'PAA-1 2000'!M16</f>
        <v>199.1</v>
      </c>
      <c r="N16" s="275">
        <f>'PAA-1 2000'!C16*'PAA-1 2000'!N16</f>
        <v>0</v>
      </c>
      <c r="O16" s="275">
        <f>'PAA-1 2000'!C16*'PAA-1 2000'!O16</f>
        <v>0</v>
      </c>
      <c r="P16" s="369">
        <f t="shared" si="0"/>
        <v>995.5</v>
      </c>
      <c r="Q16" s="367">
        <f t="shared" si="1"/>
        <v>0</v>
      </c>
    </row>
    <row r="17" spans="1:17" ht="14.1" customHeight="1">
      <c r="A17" s="272"/>
      <c r="B17" s="336" t="s">
        <v>233</v>
      </c>
      <c r="C17" s="274">
        <f>'PAA-1 2000'!Q17</f>
        <v>324.93920000000003</v>
      </c>
      <c r="D17" s="275">
        <f>'PAA-1 2000'!C17*'PAA-1 2000'!D17</f>
        <v>81.234800000000007</v>
      </c>
      <c r="E17" s="275">
        <f>'PAA-1 2000'!C17*'PAA-1 2000'!E17</f>
        <v>0</v>
      </c>
      <c r="F17" s="275">
        <f>'PAA-1 2000'!C17*'PAA-1 2000'!F17</f>
        <v>0</v>
      </c>
      <c r="G17" s="275">
        <f>'PAA-1 2000'!C17*'PAA-1 2000'!G17</f>
        <v>81.234800000000007</v>
      </c>
      <c r="H17" s="275">
        <f>'PAA-1 2000'!C17*'PAA-1 2000'!H17</f>
        <v>0</v>
      </c>
      <c r="I17" s="275">
        <f>'PAA-1 2000'!C17*'PAA-1 2000'!I17</f>
        <v>0</v>
      </c>
      <c r="J17" s="275">
        <f>'PAA-1 2000'!C17*'PAA-1 2000'!J17</f>
        <v>81.234800000000007</v>
      </c>
      <c r="K17" s="275">
        <f>'PAA-1 2000'!C17*'PAA-1 2000'!K17</f>
        <v>0</v>
      </c>
      <c r="L17" s="275">
        <f>'PAA-1 2000'!C17*'PAA-1 2000'!L17</f>
        <v>0</v>
      </c>
      <c r="M17" s="275">
        <f>'PAA-1 2000'!C17*'PAA-1 2000'!M17</f>
        <v>81.234800000000007</v>
      </c>
      <c r="N17" s="275">
        <f>'PAA-1 2000'!C17*'PAA-1 2000'!N17</f>
        <v>0</v>
      </c>
      <c r="O17" s="275">
        <f>'PAA-1 2000'!C17*'PAA-1 2000'!O17</f>
        <v>0</v>
      </c>
      <c r="P17" s="369">
        <f t="shared" si="0"/>
        <v>324.93920000000003</v>
      </c>
      <c r="Q17" s="367">
        <f t="shared" si="1"/>
        <v>0</v>
      </c>
    </row>
    <row r="18" spans="1:17" ht="14.1" customHeight="1">
      <c r="A18" s="272"/>
      <c r="B18" s="336" t="s">
        <v>234</v>
      </c>
      <c r="C18" s="274">
        <f>'PAA-1 2000'!Q18</f>
        <v>46.52</v>
      </c>
      <c r="D18" s="275">
        <f>'PAA-1 2000'!C18*'PAA-1 2000'!D18</f>
        <v>46.52</v>
      </c>
      <c r="E18" s="275">
        <f>'PAA-1 2000'!C18*'PAA-1 2000'!E18</f>
        <v>0</v>
      </c>
      <c r="F18" s="275">
        <f>'PAA-1 2000'!C18*'PAA-1 2000'!F18</f>
        <v>0</v>
      </c>
      <c r="G18" s="275">
        <f>'PAA-1 2000'!C18*'PAA-1 2000'!G18</f>
        <v>0</v>
      </c>
      <c r="H18" s="275">
        <f>'PAA-1 2000'!C18*'PAA-1 2000'!H18</f>
        <v>0</v>
      </c>
      <c r="I18" s="275">
        <f>'PAA-1 2000'!C18*'PAA-1 2000'!I18</f>
        <v>0</v>
      </c>
      <c r="J18" s="275">
        <f>'PAA-1 2000'!C18*'PAA-1 2000'!J18</f>
        <v>0</v>
      </c>
      <c r="K18" s="275">
        <f>'PAA-1 2000'!C18*'PAA-1 2000'!K18</f>
        <v>0</v>
      </c>
      <c r="L18" s="275">
        <f>'PAA-1 2000'!C18*'PAA-1 2000'!L18</f>
        <v>0</v>
      </c>
      <c r="M18" s="275">
        <f>'PAA-1 2000'!C18*'PAA-1 2000'!M18</f>
        <v>0</v>
      </c>
      <c r="N18" s="275">
        <f>'PAA-1 2000'!C18*'PAA-1 2000'!N18</f>
        <v>0</v>
      </c>
      <c r="O18" s="275">
        <f>'PAA-1 2000'!C18*'PAA-1 2000'!O18</f>
        <v>0</v>
      </c>
      <c r="P18" s="369">
        <f t="shared" si="0"/>
        <v>46.52</v>
      </c>
      <c r="Q18" s="367">
        <f t="shared" si="1"/>
        <v>0</v>
      </c>
    </row>
    <row r="19" spans="1:17" ht="14.1" customHeight="1">
      <c r="A19" s="272"/>
      <c r="B19" s="336" t="s">
        <v>235</v>
      </c>
      <c r="C19" s="274">
        <f>'PAA-1 2000'!Q19</f>
        <v>19639</v>
      </c>
      <c r="D19" s="275">
        <f>'PAA-1 2000'!C19*'PAA-1 2000'!D19</f>
        <v>5269</v>
      </c>
      <c r="E19" s="275">
        <f>'PAA-1 2000'!C19*'PAA-1 2000'!E19</f>
        <v>0</v>
      </c>
      <c r="F19" s="275">
        <f>'PAA-1 2000'!C19*'PAA-1 2000'!F19</f>
        <v>0</v>
      </c>
      <c r="G19" s="275">
        <f>'PAA-1 2000'!C19*'PAA-1 2000'!G19</f>
        <v>4790</v>
      </c>
      <c r="H19" s="275">
        <f>'PAA-1 2000'!C19*'PAA-1 2000'!H19</f>
        <v>0</v>
      </c>
      <c r="I19" s="275">
        <f>'PAA-1 2000'!C19*'PAA-1 2000'!I19</f>
        <v>0</v>
      </c>
      <c r="J19" s="275">
        <f>'PAA-1 2000'!C19*'PAA-1 2000'!J19</f>
        <v>4790</v>
      </c>
      <c r="K19" s="275">
        <f>'PAA-1 2000'!C19*'PAA-1 2000'!K19</f>
        <v>0</v>
      </c>
      <c r="L19" s="275">
        <f>'PAA-1 2000'!C19*'PAA-1 2000'!L19</f>
        <v>0</v>
      </c>
      <c r="M19" s="275">
        <f>'PAA-1 2000'!C19*'PAA-1 2000'!M19</f>
        <v>4790</v>
      </c>
      <c r="N19" s="275">
        <f>'PAA-1 2000'!C19*'PAA-1 2000'!N19</f>
        <v>0</v>
      </c>
      <c r="O19" s="275">
        <f>'PAA-1 2000'!C19*'PAA-1 2000'!O19</f>
        <v>0</v>
      </c>
      <c r="P19" s="369">
        <f t="shared" si="0"/>
        <v>19639</v>
      </c>
      <c r="Q19" s="367">
        <f t="shared" si="1"/>
        <v>0</v>
      </c>
    </row>
    <row r="20" spans="1:17" ht="14.1" customHeight="1">
      <c r="A20" s="272"/>
      <c r="B20" s="336" t="s">
        <v>236</v>
      </c>
      <c r="C20" s="274">
        <f>'PAA-1 2000'!Q20</f>
        <v>5355</v>
      </c>
      <c r="D20" s="275">
        <f>'PAA-1 2000'!C20*'PAA-1 2000'!D20</f>
        <v>1785</v>
      </c>
      <c r="E20" s="275">
        <f>'PAA-1 2000'!C20*'PAA-1 2000'!E20</f>
        <v>0</v>
      </c>
      <c r="F20" s="275">
        <f>'PAA-1 2000'!C20*'PAA-1 2000'!F20</f>
        <v>0</v>
      </c>
      <c r="G20" s="275">
        <f>'PAA-1 2000'!C20*'PAA-1 2000'!G20</f>
        <v>1190</v>
      </c>
      <c r="H20" s="275">
        <f>'PAA-1 2000'!C20*'PAA-1 2000'!H20</f>
        <v>0</v>
      </c>
      <c r="I20" s="275">
        <f>'PAA-1 2000'!C20*'PAA-1 2000'!I20</f>
        <v>0</v>
      </c>
      <c r="J20" s="275">
        <f>'PAA-1 2000'!C20*'PAA-1 2000'!J20</f>
        <v>1190</v>
      </c>
      <c r="K20" s="275">
        <f>'PAA-1 2000'!C20*'PAA-1 2000'!K20</f>
        <v>0</v>
      </c>
      <c r="L20" s="275">
        <f>'PAA-1 2000'!C20*'PAA-1 2000'!L20</f>
        <v>0</v>
      </c>
      <c r="M20" s="275">
        <f>'PAA-1 2000'!C20*'PAA-1 2000'!M20</f>
        <v>1190</v>
      </c>
      <c r="N20" s="275">
        <f>'PAA-1 2000'!C20*'PAA-1 2000'!N20</f>
        <v>0</v>
      </c>
      <c r="O20" s="275">
        <f>'PAA-1 2000'!C20*'PAA-1 2000'!O20</f>
        <v>0</v>
      </c>
      <c r="P20" s="369">
        <f t="shared" si="0"/>
        <v>5355</v>
      </c>
      <c r="Q20" s="367">
        <f t="shared" si="1"/>
        <v>0</v>
      </c>
    </row>
    <row r="21" spans="1:17" ht="14.1" customHeight="1">
      <c r="A21" s="272"/>
      <c r="B21" s="277" t="s">
        <v>237</v>
      </c>
      <c r="C21" s="274">
        <f>'PAA-1 2000'!Q21</f>
        <v>1223.6000000000001</v>
      </c>
      <c r="D21" s="275">
        <f>'PAA-1 2000'!C21*'PAA-1 2000'!D21</f>
        <v>305.90000000000003</v>
      </c>
      <c r="E21" s="275">
        <f>'PAA-1 2000'!C21*'PAA-1 2000'!E21</f>
        <v>0</v>
      </c>
      <c r="F21" s="275">
        <f>'PAA-1 2000'!C21*'PAA-1 2000'!F21</f>
        <v>0</v>
      </c>
      <c r="G21" s="275">
        <f>'PAA-1 2000'!C21*'PAA-1 2000'!G21</f>
        <v>305.90000000000003</v>
      </c>
      <c r="H21" s="275">
        <f>'PAA-1 2000'!C21*'PAA-1 2000'!H21</f>
        <v>0</v>
      </c>
      <c r="I21" s="275">
        <f>'PAA-1 2000'!C21*'PAA-1 2000'!I21</f>
        <v>0</v>
      </c>
      <c r="J21" s="275">
        <f>'PAA-1 2000'!C21*'PAA-1 2000'!J21</f>
        <v>305.90000000000003</v>
      </c>
      <c r="K21" s="275">
        <f>'PAA-1 2000'!C21*'PAA-1 2000'!K21</f>
        <v>0</v>
      </c>
      <c r="L21" s="275">
        <f>'PAA-1 2000'!C21*'PAA-1 2000'!L21</f>
        <v>0</v>
      </c>
      <c r="M21" s="275">
        <f>'PAA-1 2000'!C21*'PAA-1 2000'!M21</f>
        <v>305.90000000000003</v>
      </c>
      <c r="N21" s="275">
        <f>'PAA-1 2000'!C21*'PAA-1 2000'!N21</f>
        <v>0</v>
      </c>
      <c r="O21" s="275">
        <f>'PAA-1 2000'!C21*'PAA-1 2000'!O21</f>
        <v>0</v>
      </c>
      <c r="P21" s="369">
        <f t="shared" si="0"/>
        <v>1223.6000000000001</v>
      </c>
      <c r="Q21" s="367">
        <f t="shared" si="1"/>
        <v>0</v>
      </c>
    </row>
    <row r="22" spans="1:17" ht="14.1" customHeight="1">
      <c r="A22" s="272"/>
      <c r="B22" s="337" t="s">
        <v>56</v>
      </c>
      <c r="C22" s="274">
        <f>'PAA-1 2000'!Q22</f>
        <v>301.60000000000002</v>
      </c>
      <c r="D22" s="275">
        <f>'PAA-1 2000'!C22*'PAA-1 2000'!D22</f>
        <v>301.60000000000002</v>
      </c>
      <c r="E22" s="275">
        <f>'PAA-1 2000'!C22*'PAA-1 2000'!E22</f>
        <v>0</v>
      </c>
      <c r="F22" s="275">
        <f>'PAA-1 2000'!C22*'PAA-1 2000'!F22</f>
        <v>0</v>
      </c>
      <c r="G22" s="275">
        <f>'PAA-1 2000'!C22*'PAA-1 2000'!G22</f>
        <v>0</v>
      </c>
      <c r="H22" s="275">
        <f>'PAA-1 2000'!C22*'PAA-1 2000'!H22</f>
        <v>0</v>
      </c>
      <c r="I22" s="275">
        <f>'PAA-1 2000'!C22*'PAA-1 2000'!I22</f>
        <v>0</v>
      </c>
      <c r="J22" s="275">
        <f>'PAA-1 2000'!C22*'PAA-1 2000'!J22</f>
        <v>0</v>
      </c>
      <c r="K22" s="275">
        <f>'PAA-1 2000'!C22*'PAA-1 2000'!K22</f>
        <v>0</v>
      </c>
      <c r="L22" s="275">
        <f>'PAA-1 2000'!C22*'PAA-1 2000'!L22</f>
        <v>0</v>
      </c>
      <c r="M22" s="275">
        <f>'PAA-1 2000'!C22*'PAA-1 2000'!M22</f>
        <v>0</v>
      </c>
      <c r="N22" s="275">
        <f>'PAA-1 2000'!C22*'PAA-1 2000'!N22</f>
        <v>0</v>
      </c>
      <c r="O22" s="275">
        <f>'PAA-1 2000'!C22*'PAA-1 2000'!O22</f>
        <v>0</v>
      </c>
      <c r="P22" s="369">
        <f t="shared" si="0"/>
        <v>301.60000000000002</v>
      </c>
      <c r="Q22" s="367">
        <f t="shared" si="1"/>
        <v>0</v>
      </c>
    </row>
    <row r="23" spans="1:17" ht="14.1" customHeight="1">
      <c r="A23" s="272"/>
      <c r="B23" s="338" t="s">
        <v>57</v>
      </c>
      <c r="C23" s="274">
        <f>'PAA-1 2000'!Q23</f>
        <v>470.38</v>
      </c>
      <c r="D23" s="275">
        <f>'PAA-1 2000'!C23*'PAA-1 2000'!D23</f>
        <v>141.11399999999998</v>
      </c>
      <c r="E23" s="275">
        <f>'PAA-1 2000'!C23*'PAA-1 2000'!E23</f>
        <v>0</v>
      </c>
      <c r="F23" s="275">
        <f>'PAA-1 2000'!C23*'PAA-1 2000'!F23</f>
        <v>0</v>
      </c>
      <c r="G23" s="275">
        <f>'PAA-1 2000'!C23*'PAA-1 2000'!G23</f>
        <v>141.11399999999998</v>
      </c>
      <c r="H23" s="275">
        <f>'PAA-1 2000'!C23*'PAA-1 2000'!H23</f>
        <v>0</v>
      </c>
      <c r="I23" s="275">
        <f>'PAA-1 2000'!C23*'PAA-1 2000'!I23</f>
        <v>0</v>
      </c>
      <c r="J23" s="275">
        <f>'PAA-1 2000'!C23*'PAA-1 2000'!J23</f>
        <v>94.075999999999993</v>
      </c>
      <c r="K23" s="275">
        <f>'PAA-1 2000'!C23*'PAA-1 2000'!K23</f>
        <v>0</v>
      </c>
      <c r="L23" s="275">
        <f>'PAA-1 2000'!C23*'PAA-1 2000'!L23</f>
        <v>0</v>
      </c>
      <c r="M23" s="275">
        <f>'PAA-1 2000'!C23*'PAA-1 2000'!M23</f>
        <v>94.075999999999993</v>
      </c>
      <c r="N23" s="275">
        <f>'PAA-1 2000'!C23*'PAA-1 2000'!N23</f>
        <v>0</v>
      </c>
      <c r="O23" s="275">
        <f>'PAA-1 2000'!C23*'PAA-1 2000'!O23</f>
        <v>0</v>
      </c>
      <c r="P23" s="369">
        <f t="shared" si="0"/>
        <v>470.38</v>
      </c>
      <c r="Q23" s="367">
        <f t="shared" si="1"/>
        <v>0</v>
      </c>
    </row>
    <row r="24" spans="1:17" ht="14.1" customHeight="1">
      <c r="A24" s="272"/>
      <c r="B24" s="338" t="s">
        <v>121</v>
      </c>
      <c r="C24" s="274">
        <f>'PAA-1 2000'!Q24</f>
        <v>4132.674</v>
      </c>
      <c r="D24" s="275">
        <f>'PAA-1 2000'!C24*'PAA-1 2000'!D24</f>
        <v>1045.0440000000001</v>
      </c>
      <c r="E24" s="275">
        <f>'PAA-1 2000'!C24*'PAA-1 2000'!E24</f>
        <v>0</v>
      </c>
      <c r="F24" s="275">
        <f>'PAA-1 2000'!C24*'PAA-1 2000'!F24</f>
        <v>0</v>
      </c>
      <c r="G24" s="275">
        <f>'PAA-1 2000'!C24*'PAA-1 2000'!G24</f>
        <v>1045.0440000000001</v>
      </c>
      <c r="H24" s="275">
        <f>'PAA-1 2000'!C24*'PAA-1 2000'!H24</f>
        <v>0</v>
      </c>
      <c r="I24" s="275">
        <f>'PAA-1 2000'!C24*'PAA-1 2000'!I24</f>
        <v>0</v>
      </c>
      <c r="J24" s="275">
        <f>'PAA-1 2000'!C24*'PAA-1 2000'!J24</f>
        <v>1045.0440000000001</v>
      </c>
      <c r="K24" s="275">
        <f>'PAA-1 2000'!C24*'PAA-1 2000'!K24</f>
        <v>0</v>
      </c>
      <c r="L24" s="275">
        <f>'PAA-1 2000'!C24*'PAA-1 2000'!L24</f>
        <v>0</v>
      </c>
      <c r="M24" s="275">
        <f>'PAA-1 2000'!C24*'PAA-1 2000'!M24</f>
        <v>997.54200000000003</v>
      </c>
      <c r="N24" s="275">
        <f>'PAA-1 2000'!C24*'PAA-1 2000'!N24</f>
        <v>0</v>
      </c>
      <c r="O24" s="275">
        <f>'PAA-1 2000'!C24*'PAA-1 2000'!O24</f>
        <v>0</v>
      </c>
      <c r="P24" s="369">
        <f t="shared" si="0"/>
        <v>4132.6740000000009</v>
      </c>
      <c r="Q24" s="367">
        <f t="shared" si="1"/>
        <v>0</v>
      </c>
    </row>
    <row r="25" spans="1:17" ht="14.1" customHeight="1">
      <c r="A25" s="272"/>
      <c r="B25" s="338" t="s">
        <v>238</v>
      </c>
      <c r="C25" s="274">
        <f>'PAA-1 2000'!Q25</f>
        <v>2610</v>
      </c>
      <c r="D25" s="275">
        <f>'PAA-1 2000'!C25*'PAA-1 2000'!D25</f>
        <v>696</v>
      </c>
      <c r="E25" s="275">
        <f>'PAA-1 2000'!C25*'PAA-1 2000'!E25</f>
        <v>0</v>
      </c>
      <c r="F25" s="275">
        <f>'PAA-1 2000'!C25*'PAA-1 2000'!F25</f>
        <v>0</v>
      </c>
      <c r="G25" s="275">
        <f>'PAA-1 2000'!C25*'PAA-1 2000'!G25</f>
        <v>638</v>
      </c>
      <c r="H25" s="275">
        <f>'PAA-1 2000'!C25*'PAA-1 2000'!H25</f>
        <v>0</v>
      </c>
      <c r="I25" s="275">
        <f>'PAA-1 2000'!C25*'PAA-1 2000'!I25</f>
        <v>0</v>
      </c>
      <c r="J25" s="275">
        <f>'PAA-1 2000'!C25*'PAA-1 2000'!J25</f>
        <v>638</v>
      </c>
      <c r="K25" s="275">
        <f>'PAA-1 2000'!C25*'PAA-1 2000'!K25</f>
        <v>0</v>
      </c>
      <c r="L25" s="275">
        <f>'PAA-1 2000'!C25*'PAA-1 2000'!L25</f>
        <v>0</v>
      </c>
      <c r="M25" s="275">
        <f>'PAA-1 2000'!C25*'PAA-1 2000'!M25</f>
        <v>638</v>
      </c>
      <c r="N25" s="275">
        <f>'PAA-1 2000'!C25*'PAA-1 2000'!N25</f>
        <v>0</v>
      </c>
      <c r="O25" s="275">
        <f>'PAA-1 2000'!C25*'PAA-1 2000'!O25</f>
        <v>0</v>
      </c>
      <c r="P25" s="369">
        <f t="shared" si="0"/>
        <v>2610</v>
      </c>
      <c r="Q25" s="367">
        <f t="shared" si="1"/>
        <v>0</v>
      </c>
    </row>
    <row r="26" spans="1:17" ht="14.1" customHeight="1">
      <c r="A26" s="272"/>
      <c r="B26" s="338" t="s">
        <v>239</v>
      </c>
      <c r="C26" s="274">
        <f>'PAA-1 2000'!Q26</f>
        <v>1912.5848000000001</v>
      </c>
      <c r="D26" s="275">
        <f>'PAA-1 2000'!C26*'PAA-1 2000'!D26</f>
        <v>683.06600000000003</v>
      </c>
      <c r="E26" s="275">
        <f>'PAA-1 2000'!C26*'PAA-1 2000'!E26</f>
        <v>0</v>
      </c>
      <c r="F26" s="275">
        <f>'PAA-1 2000'!C26*'PAA-1 2000'!F26</f>
        <v>0</v>
      </c>
      <c r="G26" s="275">
        <f>'PAA-1 2000'!C26*'PAA-1 2000'!G26</f>
        <v>409.83960000000002</v>
      </c>
      <c r="H26" s="275">
        <f>'PAA-1 2000'!C26*'PAA-1 2000'!H26</f>
        <v>0</v>
      </c>
      <c r="I26" s="275">
        <f>'PAA-1 2000'!C26*'PAA-1 2000'!I26</f>
        <v>0</v>
      </c>
      <c r="J26" s="275">
        <f>'PAA-1 2000'!C26*'PAA-1 2000'!J26</f>
        <v>409.83960000000002</v>
      </c>
      <c r="K26" s="275">
        <f>'PAA-1 2000'!C26*'PAA-1 2000'!K26</f>
        <v>0</v>
      </c>
      <c r="L26" s="275">
        <f>'PAA-1 2000'!C26*'PAA-1 2000'!L26</f>
        <v>0</v>
      </c>
      <c r="M26" s="275">
        <f>'PAA-1 2000'!C26*'PAA-1 2000'!M26</f>
        <v>409.83960000000002</v>
      </c>
      <c r="N26" s="275">
        <f>'PAA-1 2000'!C26*'PAA-1 2000'!N26</f>
        <v>0</v>
      </c>
      <c r="O26" s="275">
        <f>'PAA-1 2000'!C26*'PAA-1 2000'!O26</f>
        <v>0</v>
      </c>
      <c r="P26" s="369">
        <f t="shared" si="0"/>
        <v>1912.5848000000001</v>
      </c>
      <c r="Q26" s="367">
        <f t="shared" si="1"/>
        <v>0</v>
      </c>
    </row>
    <row r="27" spans="1:17" ht="14.1" customHeight="1">
      <c r="A27" s="272"/>
      <c r="B27" s="336" t="s">
        <v>240</v>
      </c>
      <c r="C27" s="274">
        <f>'PAA-1 2000'!Q27</f>
        <v>261.55679999999995</v>
      </c>
      <c r="D27" s="275">
        <f>'PAA-1 2000'!C27*'PAA-1 2000'!D27</f>
        <v>261.55679999999995</v>
      </c>
      <c r="E27" s="275">
        <f>'PAA-1 2000'!C27*'PAA-1 2000'!E27</f>
        <v>0</v>
      </c>
      <c r="F27" s="275">
        <f>'PAA-1 2000'!C27*'PAA-1 2000'!F27</f>
        <v>0</v>
      </c>
      <c r="G27" s="275">
        <f>'PAA-1 2000'!C27*'PAA-1 2000'!G27</f>
        <v>0</v>
      </c>
      <c r="H27" s="275">
        <f>'PAA-1 2000'!C27*'PAA-1 2000'!H27</f>
        <v>0</v>
      </c>
      <c r="I27" s="275">
        <f>'PAA-1 2000'!C27*'PAA-1 2000'!I27</f>
        <v>0</v>
      </c>
      <c r="J27" s="275">
        <f>'PAA-1 2000'!C27*'PAA-1 2000'!J27</f>
        <v>0</v>
      </c>
      <c r="K27" s="275">
        <f>'PAA-1 2000'!C27*'PAA-1 2000'!K27</f>
        <v>0</v>
      </c>
      <c r="L27" s="275">
        <f>'PAA-1 2000'!C27*'PAA-1 2000'!L27</f>
        <v>0</v>
      </c>
      <c r="M27" s="275">
        <f>'PAA-1 2000'!C27*'PAA-1 2000'!M27</f>
        <v>0</v>
      </c>
      <c r="N27" s="275">
        <f>'PAA-1 2000'!C27*'PAA-1 2000'!N27</f>
        <v>0</v>
      </c>
      <c r="O27" s="275">
        <f>'PAA-1 2000'!C27*'PAA-1 2000'!O27</f>
        <v>0</v>
      </c>
      <c r="P27" s="369">
        <f t="shared" si="0"/>
        <v>261.55679999999995</v>
      </c>
      <c r="Q27" s="367">
        <f t="shared" si="1"/>
        <v>0</v>
      </c>
    </row>
    <row r="28" spans="1:17" ht="14.1" customHeight="1">
      <c r="A28" s="272"/>
      <c r="B28" s="336" t="s">
        <v>55</v>
      </c>
      <c r="C28" s="274">
        <f>'PAA-1 2000'!Q28</f>
        <v>1600.72</v>
      </c>
      <c r="D28" s="275">
        <f>'PAA-1 2000'!C28*'PAA-1 2000'!D28</f>
        <v>470.79999999999995</v>
      </c>
      <c r="E28" s="275">
        <f>'PAA-1 2000'!C28*'PAA-1 2000'!E28</f>
        <v>0</v>
      </c>
      <c r="F28" s="275">
        <f>'PAA-1 2000'!C28*'PAA-1 2000'!F28</f>
        <v>0</v>
      </c>
      <c r="G28" s="275">
        <f>'PAA-1 2000'!C28*'PAA-1 2000'!G28</f>
        <v>376.64</v>
      </c>
      <c r="H28" s="275">
        <f>'PAA-1 2000'!C28*'PAA-1 2000'!H28</f>
        <v>0</v>
      </c>
      <c r="I28" s="275">
        <f>'PAA-1 2000'!C28*'PAA-1 2000'!I28</f>
        <v>0</v>
      </c>
      <c r="J28" s="275">
        <f>'PAA-1 2000'!C28*'PAA-1 2000'!J28</f>
        <v>376.64</v>
      </c>
      <c r="K28" s="275">
        <f>'PAA-1 2000'!C28*'PAA-1 2000'!K28</f>
        <v>0</v>
      </c>
      <c r="L28" s="275">
        <f>'PAA-1 2000'!C28*'PAA-1 2000'!L28</f>
        <v>0</v>
      </c>
      <c r="M28" s="275">
        <f>'PAA-1 2000'!C28*'PAA-1 2000'!M28</f>
        <v>376.64</v>
      </c>
      <c r="N28" s="275">
        <f>'PAA-1 2000'!C28*'PAA-1 2000'!N28</f>
        <v>0</v>
      </c>
      <c r="O28" s="275">
        <f>'PAA-1 2000'!C28*'PAA-1 2000'!O28</f>
        <v>0</v>
      </c>
      <c r="P28" s="369">
        <f t="shared" si="0"/>
        <v>1600.7199999999998</v>
      </c>
      <c r="Q28" s="367">
        <f t="shared" si="1"/>
        <v>0</v>
      </c>
    </row>
    <row r="29" spans="1:17" ht="14.1" customHeight="1">
      <c r="A29" s="272"/>
      <c r="B29" s="336" t="s">
        <v>241</v>
      </c>
      <c r="C29" s="274">
        <f>'PAA-1 2000'!Q29</f>
        <v>597.16800000000001</v>
      </c>
      <c r="D29" s="275">
        <f>'PAA-1 2000'!C29*'PAA-1 2000'!D29</f>
        <v>179.15039999999999</v>
      </c>
      <c r="E29" s="275">
        <f>'PAA-1 2000'!C29*'PAA-1 2000'!E29</f>
        <v>0</v>
      </c>
      <c r="F29" s="275">
        <f>'PAA-1 2000'!C29*'PAA-1 2000'!F29</f>
        <v>0</v>
      </c>
      <c r="G29" s="275">
        <f>'PAA-1 2000'!C29*'PAA-1 2000'!G29</f>
        <v>139.33920000000001</v>
      </c>
      <c r="H29" s="275">
        <f>'PAA-1 2000'!C29*'PAA-1 2000'!H29</f>
        <v>0</v>
      </c>
      <c r="I29" s="275">
        <f>'PAA-1 2000'!C29*'PAA-1 2000'!I29</f>
        <v>0</v>
      </c>
      <c r="J29" s="275">
        <f>'PAA-1 2000'!C29*'PAA-1 2000'!J29</f>
        <v>139.33920000000001</v>
      </c>
      <c r="K29" s="275">
        <f>'PAA-1 2000'!C29*'PAA-1 2000'!K29</f>
        <v>0</v>
      </c>
      <c r="L29" s="275">
        <f>'PAA-1 2000'!C29*'PAA-1 2000'!L29</f>
        <v>0</v>
      </c>
      <c r="M29" s="275">
        <f>'PAA-1 2000'!C29*'PAA-1 2000'!M29</f>
        <v>139.33920000000001</v>
      </c>
      <c r="N29" s="275">
        <f>'PAA-1 2000'!C29*'PAA-1 2000'!N29</f>
        <v>0</v>
      </c>
      <c r="O29" s="275">
        <f>'PAA-1 2000'!C29*'PAA-1 2000'!O29</f>
        <v>0</v>
      </c>
      <c r="P29" s="369">
        <f t="shared" si="0"/>
        <v>597.16800000000001</v>
      </c>
      <c r="Q29" s="367">
        <f t="shared" si="1"/>
        <v>0</v>
      </c>
    </row>
    <row r="30" spans="1:17" ht="14.1" customHeight="1">
      <c r="A30" s="272"/>
      <c r="B30" s="336" t="s">
        <v>242</v>
      </c>
      <c r="C30" s="274">
        <f>'PAA-1 2000'!Q30</f>
        <v>18.87</v>
      </c>
      <c r="D30" s="275">
        <f>'PAA-1 2000'!C30*'PAA-1 2000'!D30</f>
        <v>18.87</v>
      </c>
      <c r="E30" s="275">
        <f>'PAA-1 2000'!C30*'PAA-1 2000'!E30</f>
        <v>0</v>
      </c>
      <c r="F30" s="275">
        <f>'PAA-1 2000'!C30*'PAA-1 2000'!F30</f>
        <v>0</v>
      </c>
      <c r="G30" s="275">
        <f>'PAA-1 2000'!C30*'PAA-1 2000'!G30</f>
        <v>0</v>
      </c>
      <c r="H30" s="275">
        <f>'PAA-1 2000'!C30*'PAA-1 2000'!H30</f>
        <v>0</v>
      </c>
      <c r="I30" s="275">
        <f>'PAA-1 2000'!C30*'PAA-1 2000'!I30</f>
        <v>0</v>
      </c>
      <c r="J30" s="275">
        <f>'PAA-1 2000'!C30*'PAA-1 2000'!J30</f>
        <v>0</v>
      </c>
      <c r="K30" s="275">
        <f>'PAA-1 2000'!C30*'PAA-1 2000'!K30</f>
        <v>0</v>
      </c>
      <c r="L30" s="275">
        <f>'PAA-1 2000'!C30*'PAA-1 2000'!L30</f>
        <v>0</v>
      </c>
      <c r="M30" s="275">
        <f>'PAA-1 2000'!C30*'PAA-1 2000'!M30</f>
        <v>0</v>
      </c>
      <c r="N30" s="275">
        <f>'PAA-1 2000'!C30*'PAA-1 2000'!N30</f>
        <v>0</v>
      </c>
      <c r="O30" s="275">
        <f>'PAA-1 2000'!C30*'PAA-1 2000'!O30</f>
        <v>0</v>
      </c>
      <c r="P30" s="369">
        <f t="shared" si="0"/>
        <v>18.87</v>
      </c>
      <c r="Q30" s="367">
        <f t="shared" si="1"/>
        <v>0</v>
      </c>
    </row>
    <row r="31" spans="1:17" ht="14.1" customHeight="1">
      <c r="A31" s="272"/>
      <c r="B31" s="336" t="s">
        <v>243</v>
      </c>
      <c r="C31" s="274">
        <f>'PAA-1 2000'!Q31</f>
        <v>12.36</v>
      </c>
      <c r="D31" s="275">
        <f>'PAA-1 2000'!C31*'PAA-1 2000'!D31</f>
        <v>12.36</v>
      </c>
      <c r="E31" s="275">
        <f>'PAA-1 2000'!C31*'PAA-1 2000'!E31</f>
        <v>0</v>
      </c>
      <c r="F31" s="275">
        <f>'PAA-1 2000'!C31*'PAA-1 2000'!F31</f>
        <v>0</v>
      </c>
      <c r="G31" s="275">
        <f>'PAA-1 2000'!C31*'PAA-1 2000'!G31</f>
        <v>0</v>
      </c>
      <c r="H31" s="275">
        <f>'PAA-1 2000'!C31*'PAA-1 2000'!H31</f>
        <v>0</v>
      </c>
      <c r="I31" s="275">
        <f>'PAA-1 2000'!C31*'PAA-1 2000'!I31</f>
        <v>0</v>
      </c>
      <c r="J31" s="275">
        <f>'PAA-1 2000'!C31*'PAA-1 2000'!J31</f>
        <v>0</v>
      </c>
      <c r="K31" s="275">
        <f>'PAA-1 2000'!C31*'PAA-1 2000'!K31</f>
        <v>0</v>
      </c>
      <c r="L31" s="275">
        <f>'PAA-1 2000'!C31*'PAA-1 2000'!L31</f>
        <v>0</v>
      </c>
      <c r="M31" s="275">
        <f>'PAA-1 2000'!C31*'PAA-1 2000'!M31</f>
        <v>0</v>
      </c>
      <c r="N31" s="275">
        <f>'PAA-1 2000'!C31*'PAA-1 2000'!N31</f>
        <v>0</v>
      </c>
      <c r="O31" s="275">
        <f>'PAA-1 2000'!C31*'PAA-1 2000'!O31</f>
        <v>0</v>
      </c>
      <c r="P31" s="369">
        <f t="shared" si="0"/>
        <v>12.36</v>
      </c>
      <c r="Q31" s="367">
        <f t="shared" si="1"/>
        <v>0</v>
      </c>
    </row>
    <row r="32" spans="1:17" ht="14.1" customHeight="1">
      <c r="A32" s="272"/>
      <c r="B32" s="336" t="s">
        <v>58</v>
      </c>
      <c r="C32" s="274">
        <f>'PAA-1 2000'!Q32</f>
        <v>296.39999999999998</v>
      </c>
      <c r="D32" s="275">
        <f>'PAA-1 2000'!C32*'PAA-1 2000'!D32</f>
        <v>296.39999999999998</v>
      </c>
      <c r="E32" s="275">
        <f>'PAA-1 2000'!C32*'PAA-1 2000'!E32</f>
        <v>0</v>
      </c>
      <c r="F32" s="275">
        <f>'PAA-1 2000'!C32*'PAA-1 2000'!F32</f>
        <v>0</v>
      </c>
      <c r="G32" s="275">
        <f>'PAA-1 2000'!C32*'PAA-1 2000'!G32</f>
        <v>0</v>
      </c>
      <c r="H32" s="275">
        <f>'PAA-1 2000'!C32*'PAA-1 2000'!H32</f>
        <v>0</v>
      </c>
      <c r="I32" s="275">
        <f>'PAA-1 2000'!C32*'PAA-1 2000'!I32</f>
        <v>0</v>
      </c>
      <c r="J32" s="275">
        <f>'PAA-1 2000'!C32*'PAA-1 2000'!J32</f>
        <v>0</v>
      </c>
      <c r="K32" s="275">
        <f>'PAA-1 2000'!C32*'PAA-1 2000'!K32</f>
        <v>0</v>
      </c>
      <c r="L32" s="275">
        <f>'PAA-1 2000'!C32*'PAA-1 2000'!L32</f>
        <v>0</v>
      </c>
      <c r="M32" s="275">
        <f>'PAA-1 2000'!C32*'PAA-1 2000'!M32</f>
        <v>0</v>
      </c>
      <c r="N32" s="275">
        <f>'PAA-1 2000'!C32*'PAA-1 2000'!N32</f>
        <v>0</v>
      </c>
      <c r="O32" s="275">
        <f>'PAA-1 2000'!C32*'PAA-1 2000'!O32</f>
        <v>0</v>
      </c>
      <c r="P32" s="369">
        <f t="shared" si="0"/>
        <v>296.39999999999998</v>
      </c>
      <c r="Q32" s="367">
        <f t="shared" si="1"/>
        <v>0</v>
      </c>
    </row>
    <row r="33" spans="1:17" ht="14.1" customHeight="1">
      <c r="A33" s="272"/>
      <c r="B33" s="336" t="s">
        <v>244</v>
      </c>
      <c r="C33" s="274">
        <f>'PAA-1 2000'!Q33</f>
        <v>13.39</v>
      </c>
      <c r="D33" s="275">
        <f>'PAA-1 2000'!C33*'PAA-1 2000'!D33</f>
        <v>13.39</v>
      </c>
      <c r="E33" s="275">
        <f>'PAA-1 2000'!C33*'PAA-1 2000'!E33</f>
        <v>0</v>
      </c>
      <c r="F33" s="275">
        <f>'PAA-1 2000'!C33*'PAA-1 2000'!F33</f>
        <v>0</v>
      </c>
      <c r="G33" s="275">
        <f>'PAA-1 2000'!C33*'PAA-1 2000'!G33</f>
        <v>0</v>
      </c>
      <c r="H33" s="275">
        <f>'PAA-1 2000'!C33*'PAA-1 2000'!H33</f>
        <v>0</v>
      </c>
      <c r="I33" s="275">
        <f>'PAA-1 2000'!C33*'PAA-1 2000'!I33</f>
        <v>0</v>
      </c>
      <c r="J33" s="275">
        <f>'PAA-1 2000'!C33*'PAA-1 2000'!J33</f>
        <v>0</v>
      </c>
      <c r="K33" s="275">
        <f>'PAA-1 2000'!C33*'PAA-1 2000'!K33</f>
        <v>0</v>
      </c>
      <c r="L33" s="275">
        <f>'PAA-1 2000'!C33*'PAA-1 2000'!L33</f>
        <v>0</v>
      </c>
      <c r="M33" s="275">
        <f>'PAA-1 2000'!C33*'PAA-1 2000'!M33</f>
        <v>0</v>
      </c>
      <c r="N33" s="275">
        <f>'PAA-1 2000'!C33*'PAA-1 2000'!N33</f>
        <v>0</v>
      </c>
      <c r="O33" s="275">
        <f>'PAA-1 2000'!C33*'PAA-1 2000'!O33</f>
        <v>0</v>
      </c>
      <c r="P33" s="369">
        <f t="shared" si="0"/>
        <v>13.39</v>
      </c>
      <c r="Q33" s="367">
        <f t="shared" si="1"/>
        <v>0</v>
      </c>
    </row>
    <row r="34" spans="1:17" ht="14.1" customHeight="1">
      <c r="A34" s="272"/>
      <c r="B34" s="336" t="s">
        <v>48</v>
      </c>
      <c r="C34" s="274">
        <f>'PAA-1 2000'!Q34</f>
        <v>922.4799999999999</v>
      </c>
      <c r="D34" s="275">
        <f>'PAA-1 2000'!C34*'PAA-1 2000'!D34</f>
        <v>248.35999999999999</v>
      </c>
      <c r="E34" s="275">
        <f>'PAA-1 2000'!C34*'PAA-1 2000'!E34</f>
        <v>0</v>
      </c>
      <c r="F34" s="275">
        <f>'PAA-1 2000'!C34*'PAA-1 2000'!F34</f>
        <v>0</v>
      </c>
      <c r="G34" s="275">
        <f>'PAA-1 2000'!C34*'PAA-1 2000'!G34</f>
        <v>248.35999999999999</v>
      </c>
      <c r="H34" s="275">
        <f>'PAA-1 2000'!C34*'PAA-1 2000'!H34</f>
        <v>0</v>
      </c>
      <c r="I34" s="275">
        <f>'PAA-1 2000'!C34*'PAA-1 2000'!I34</f>
        <v>0</v>
      </c>
      <c r="J34" s="275">
        <f>'PAA-1 2000'!C34*'PAA-1 2000'!J34</f>
        <v>212.88</v>
      </c>
      <c r="K34" s="275">
        <f>'PAA-1 2000'!C34*'PAA-1 2000'!K34</f>
        <v>0</v>
      </c>
      <c r="L34" s="275">
        <f>'PAA-1 2000'!C34*'PAA-1 2000'!L34</f>
        <v>0</v>
      </c>
      <c r="M34" s="275">
        <f>'PAA-1 2000'!C34*'PAA-1 2000'!M34</f>
        <v>212.88</v>
      </c>
      <c r="N34" s="275">
        <f>'PAA-1 2000'!C34*'PAA-1 2000'!N34</f>
        <v>0</v>
      </c>
      <c r="O34" s="275">
        <f>'PAA-1 2000'!C34*'PAA-1 2000'!O34</f>
        <v>0</v>
      </c>
      <c r="P34" s="369">
        <f t="shared" si="0"/>
        <v>922.4799999999999</v>
      </c>
      <c r="Q34" s="367">
        <f t="shared" si="1"/>
        <v>0</v>
      </c>
    </row>
    <row r="35" spans="1:17" ht="14.1" customHeight="1">
      <c r="A35" s="272"/>
      <c r="B35" s="336" t="s">
        <v>49</v>
      </c>
      <c r="C35" s="274">
        <f>'PAA-1 2000'!Q35</f>
        <v>136.24</v>
      </c>
      <c r="D35" s="275">
        <f>'PAA-1 2000'!C35*'PAA-1 2000'!D35</f>
        <v>36.68</v>
      </c>
      <c r="E35" s="275">
        <f>'PAA-1 2000'!C35*'PAA-1 2000'!E35</f>
        <v>0</v>
      </c>
      <c r="F35" s="275">
        <f>'PAA-1 2000'!C35*'PAA-1 2000'!F35</f>
        <v>0</v>
      </c>
      <c r="G35" s="275">
        <f>'PAA-1 2000'!C35*'PAA-1 2000'!G35</f>
        <v>36.68</v>
      </c>
      <c r="H35" s="275">
        <f>'PAA-1 2000'!C35*'PAA-1 2000'!H35</f>
        <v>0</v>
      </c>
      <c r="I35" s="275">
        <f>'PAA-1 2000'!C35*'PAA-1 2000'!I35</f>
        <v>0</v>
      </c>
      <c r="J35" s="275">
        <f>'PAA-1 2000'!C35*'PAA-1 2000'!J35</f>
        <v>31.44</v>
      </c>
      <c r="K35" s="275">
        <f>'PAA-1 2000'!C35*'PAA-1 2000'!K35</f>
        <v>0</v>
      </c>
      <c r="L35" s="275">
        <f>'PAA-1 2000'!C35*'PAA-1 2000'!L35</f>
        <v>0</v>
      </c>
      <c r="M35" s="275">
        <f>'PAA-1 2000'!C35*'PAA-1 2000'!M35</f>
        <v>31.44</v>
      </c>
      <c r="N35" s="275">
        <f>'PAA-1 2000'!C35*'PAA-1 2000'!N35</f>
        <v>0</v>
      </c>
      <c r="O35" s="275">
        <f>'PAA-1 2000'!C35*'PAA-1 2000'!O35</f>
        <v>0</v>
      </c>
      <c r="P35" s="369">
        <f t="shared" si="0"/>
        <v>136.24</v>
      </c>
      <c r="Q35" s="367">
        <f t="shared" si="1"/>
        <v>0</v>
      </c>
    </row>
    <row r="36" spans="1:17" ht="14.1" customHeight="1">
      <c r="A36" s="272"/>
      <c r="B36" s="277" t="s">
        <v>245</v>
      </c>
      <c r="C36" s="274">
        <f>'PAA-1 2000'!Q36</f>
        <v>417.24</v>
      </c>
      <c r="D36" s="275">
        <f>'PAA-1 2000'!C36*'PAA-1 2000'!D36</f>
        <v>104.31</v>
      </c>
      <c r="E36" s="275">
        <f>'PAA-1 2000'!C36*'PAA-1 2000'!E36</f>
        <v>0</v>
      </c>
      <c r="F36" s="275">
        <f>'PAA-1 2000'!C36*'PAA-1 2000'!F36</f>
        <v>0</v>
      </c>
      <c r="G36" s="275">
        <f>'PAA-1 2000'!C36*'PAA-1 2000'!G36</f>
        <v>104.31</v>
      </c>
      <c r="H36" s="275">
        <f>'PAA-1 2000'!C36*'PAA-1 2000'!H36</f>
        <v>0</v>
      </c>
      <c r="I36" s="275">
        <f>'PAA-1 2000'!C36*'PAA-1 2000'!I36</f>
        <v>0</v>
      </c>
      <c r="J36" s="275">
        <f>'PAA-1 2000'!C36*'PAA-1 2000'!J36</f>
        <v>104.31</v>
      </c>
      <c r="K36" s="275">
        <f>'PAA-1 2000'!C36*'PAA-1 2000'!K36</f>
        <v>0</v>
      </c>
      <c r="L36" s="275">
        <f>'PAA-1 2000'!C36*'PAA-1 2000'!L36</f>
        <v>0</v>
      </c>
      <c r="M36" s="275">
        <f>'PAA-1 2000'!C36*'PAA-1 2000'!M36</f>
        <v>104.31</v>
      </c>
      <c r="N36" s="275">
        <f>'PAA-1 2000'!C36*'PAA-1 2000'!N36</f>
        <v>0</v>
      </c>
      <c r="O36" s="275">
        <f>'PAA-1 2000'!C36*'PAA-1 2000'!O36</f>
        <v>0</v>
      </c>
      <c r="P36" s="369">
        <f t="shared" si="0"/>
        <v>417.24</v>
      </c>
      <c r="Q36" s="367">
        <f t="shared" si="1"/>
        <v>0</v>
      </c>
    </row>
    <row r="37" spans="1:17" ht="14.1" customHeight="1">
      <c r="A37" s="272"/>
      <c r="B37" s="336" t="s">
        <v>246</v>
      </c>
      <c r="C37" s="274">
        <f>'PAA-1 2000'!Q37</f>
        <v>99.5</v>
      </c>
      <c r="D37" s="275">
        <f>'PAA-1 2000'!C37*'PAA-1 2000'!D37</f>
        <v>99.5</v>
      </c>
      <c r="E37" s="275">
        <f>'PAA-1 2000'!C37*'PAA-1 2000'!E37</f>
        <v>0</v>
      </c>
      <c r="F37" s="275">
        <f>'PAA-1 2000'!C37*'PAA-1 2000'!F37</f>
        <v>0</v>
      </c>
      <c r="G37" s="275">
        <f>'PAA-1 2000'!C37*'PAA-1 2000'!G37</f>
        <v>0</v>
      </c>
      <c r="H37" s="275">
        <f>'PAA-1 2000'!C37*'PAA-1 2000'!H37</f>
        <v>0</v>
      </c>
      <c r="I37" s="275">
        <f>'PAA-1 2000'!C37*'PAA-1 2000'!I37</f>
        <v>0</v>
      </c>
      <c r="J37" s="275">
        <f>'PAA-1 2000'!C37*'PAA-1 2000'!J37</f>
        <v>0</v>
      </c>
      <c r="K37" s="275">
        <f>'PAA-1 2000'!C37*'PAA-1 2000'!K37</f>
        <v>0</v>
      </c>
      <c r="L37" s="275">
        <f>'PAA-1 2000'!C37*'PAA-1 2000'!L37</f>
        <v>0</v>
      </c>
      <c r="M37" s="275">
        <f>'PAA-1 2000'!C37*'PAA-1 2000'!M37</f>
        <v>0</v>
      </c>
      <c r="N37" s="275">
        <f>'PAA-1 2000'!C37*'PAA-1 2000'!N37</f>
        <v>0</v>
      </c>
      <c r="O37" s="275">
        <f>'PAA-1 2000'!C37*'PAA-1 2000'!O37</f>
        <v>0</v>
      </c>
      <c r="P37" s="369">
        <f t="shared" si="0"/>
        <v>99.5</v>
      </c>
      <c r="Q37" s="367">
        <f t="shared" si="1"/>
        <v>0</v>
      </c>
    </row>
    <row r="38" spans="1:17" ht="14.1" customHeight="1">
      <c r="A38" s="272"/>
      <c r="B38" s="337" t="s">
        <v>53</v>
      </c>
      <c r="C38" s="274">
        <f>'PAA-1 2000'!Q38</f>
        <v>230.01</v>
      </c>
      <c r="D38" s="275">
        <f>'PAA-1 2000'!C38*'PAA-1 2000'!D38</f>
        <v>67.649999999999991</v>
      </c>
      <c r="E38" s="275">
        <f>'PAA-1 2000'!C38*'PAA-1 2000'!E38</f>
        <v>0</v>
      </c>
      <c r="F38" s="275">
        <f>'PAA-1 2000'!C38*'PAA-1 2000'!F38</f>
        <v>0</v>
      </c>
      <c r="G38" s="275">
        <f>'PAA-1 2000'!C38*'PAA-1 2000'!G38</f>
        <v>54.12</v>
      </c>
      <c r="H38" s="275">
        <f>'PAA-1 2000'!C38*'PAA-1 2000'!H38</f>
        <v>0</v>
      </c>
      <c r="I38" s="275">
        <f>'PAA-1 2000'!C38*'PAA-1 2000'!I38</f>
        <v>0</v>
      </c>
      <c r="J38" s="275">
        <f>'PAA-1 2000'!C38*'PAA-1 2000'!J38</f>
        <v>54.12</v>
      </c>
      <c r="K38" s="275">
        <f>'PAA-1 2000'!C38*'PAA-1 2000'!K38</f>
        <v>0</v>
      </c>
      <c r="L38" s="275">
        <f>'PAA-1 2000'!C38*'PAA-1 2000'!L38</f>
        <v>0</v>
      </c>
      <c r="M38" s="275">
        <f>'PAA-1 2000'!C38*'PAA-1 2000'!M38</f>
        <v>54.12</v>
      </c>
      <c r="N38" s="275">
        <f>'PAA-1 2000'!C38*'PAA-1 2000'!N38</f>
        <v>0</v>
      </c>
      <c r="O38" s="275">
        <f>'PAA-1 2000'!C38*'PAA-1 2000'!O38</f>
        <v>0</v>
      </c>
      <c r="P38" s="369">
        <f t="shared" si="0"/>
        <v>230.01</v>
      </c>
      <c r="Q38" s="367">
        <f t="shared" si="1"/>
        <v>0</v>
      </c>
    </row>
    <row r="39" spans="1:17" ht="14.1" customHeight="1">
      <c r="A39" s="272"/>
      <c r="B39" s="336" t="s">
        <v>42</v>
      </c>
      <c r="C39" s="274">
        <f>'PAA-1 2000'!Q39</f>
        <v>243.69</v>
      </c>
      <c r="D39" s="275">
        <f>'PAA-1 2000'!C39*'PAA-1 2000'!D39</f>
        <v>81.23</v>
      </c>
      <c r="E39" s="275">
        <f>'PAA-1 2000'!C39*'PAA-1 2000'!E39</f>
        <v>0</v>
      </c>
      <c r="F39" s="275">
        <f>'PAA-1 2000'!C39*'PAA-1 2000'!F39</f>
        <v>0</v>
      </c>
      <c r="G39" s="275">
        <f>'PAA-1 2000'!C39*'PAA-1 2000'!G39</f>
        <v>81.23</v>
      </c>
      <c r="H39" s="275">
        <f>'PAA-1 2000'!C39*'PAA-1 2000'!H39</f>
        <v>0</v>
      </c>
      <c r="I39" s="275">
        <f>'PAA-1 2000'!C39*'PAA-1 2000'!I39</f>
        <v>0</v>
      </c>
      <c r="J39" s="275">
        <f>'PAA-1 2000'!C39*'PAA-1 2000'!J39</f>
        <v>81.23</v>
      </c>
      <c r="K39" s="275">
        <f>'PAA-1 2000'!C39*'PAA-1 2000'!K39</f>
        <v>0</v>
      </c>
      <c r="L39" s="275">
        <f>'PAA-1 2000'!C39*'PAA-1 2000'!L39</f>
        <v>0</v>
      </c>
      <c r="M39" s="275">
        <f>'PAA-1 2000'!C39*'PAA-1 2000'!M39</f>
        <v>0</v>
      </c>
      <c r="N39" s="275">
        <f>'PAA-1 2000'!C39*'PAA-1 2000'!N39</f>
        <v>0</v>
      </c>
      <c r="O39" s="275">
        <f>'PAA-1 2000'!C39*'PAA-1 2000'!O39</f>
        <v>0</v>
      </c>
      <c r="P39" s="369">
        <f t="shared" si="0"/>
        <v>243.69</v>
      </c>
      <c r="Q39" s="367">
        <f t="shared" si="1"/>
        <v>0</v>
      </c>
    </row>
    <row r="40" spans="1:17" ht="14.1" customHeight="1">
      <c r="A40" s="272"/>
      <c r="B40" s="336" t="s">
        <v>247</v>
      </c>
      <c r="C40" s="274">
        <f>'PAA-1 2000'!Q40</f>
        <v>162.46</v>
      </c>
      <c r="D40" s="275">
        <f>'PAA-1 2000'!C40*'PAA-1 2000'!D40</f>
        <v>81.23</v>
      </c>
      <c r="E40" s="275">
        <f>'PAA-1 2000'!C40*'PAA-1 2000'!E40</f>
        <v>0</v>
      </c>
      <c r="F40" s="275">
        <f>'PAA-1 2000'!C40*'PAA-1 2000'!F40</f>
        <v>0</v>
      </c>
      <c r="G40" s="275">
        <f>'PAA-1 2000'!C40*'PAA-1 2000'!G40</f>
        <v>81.23</v>
      </c>
      <c r="H40" s="275">
        <f>'PAA-1 2000'!C40*'PAA-1 2000'!H40</f>
        <v>0</v>
      </c>
      <c r="I40" s="275">
        <f>'PAA-1 2000'!C40*'PAA-1 2000'!I40</f>
        <v>0</v>
      </c>
      <c r="J40" s="275">
        <f>'PAA-1 2000'!C40*'PAA-1 2000'!J40</f>
        <v>0</v>
      </c>
      <c r="K40" s="275">
        <f>'PAA-1 2000'!C40*'PAA-1 2000'!K40</f>
        <v>0</v>
      </c>
      <c r="L40" s="275">
        <f>'PAA-1 2000'!C40*'PAA-1 2000'!L40</f>
        <v>0</v>
      </c>
      <c r="M40" s="275">
        <f>'PAA-1 2000'!C40*'PAA-1 2000'!M40</f>
        <v>0</v>
      </c>
      <c r="N40" s="275">
        <f>'PAA-1 2000'!C40*'PAA-1 2000'!N40</f>
        <v>0</v>
      </c>
      <c r="O40" s="275">
        <f>'PAA-1 2000'!C40*'PAA-1 2000'!O40</f>
        <v>0</v>
      </c>
      <c r="P40" s="369">
        <f t="shared" si="0"/>
        <v>162.46</v>
      </c>
      <c r="Q40" s="367">
        <f t="shared" si="1"/>
        <v>0</v>
      </c>
    </row>
    <row r="41" spans="1:17" ht="14.1" customHeight="1">
      <c r="A41" s="272"/>
      <c r="B41" s="336" t="s">
        <v>248</v>
      </c>
      <c r="C41" s="274">
        <f>'PAA-1 2000'!Q41</f>
        <v>42.96</v>
      </c>
      <c r="D41" s="275">
        <f>'PAA-1 2000'!C41*'PAA-1 2000'!D41</f>
        <v>21.48</v>
      </c>
      <c r="E41" s="275">
        <f>'PAA-1 2000'!C41*'PAA-1 2000'!E41</f>
        <v>0</v>
      </c>
      <c r="F41" s="275">
        <f>'PAA-1 2000'!C41*'PAA-1 2000'!F41</f>
        <v>0</v>
      </c>
      <c r="G41" s="275">
        <f>'PAA-1 2000'!C41*'PAA-1 2000'!G41</f>
        <v>21.48</v>
      </c>
      <c r="H41" s="275">
        <f>'PAA-1 2000'!C41*'PAA-1 2000'!H41</f>
        <v>0</v>
      </c>
      <c r="I41" s="275">
        <f>'PAA-1 2000'!C41*'PAA-1 2000'!I41</f>
        <v>0</v>
      </c>
      <c r="J41" s="275">
        <f>'PAA-1 2000'!C41*'PAA-1 2000'!J41</f>
        <v>0</v>
      </c>
      <c r="K41" s="275">
        <f>'PAA-1 2000'!C41*'PAA-1 2000'!K41</f>
        <v>0</v>
      </c>
      <c r="L41" s="275">
        <f>'PAA-1 2000'!C41*'PAA-1 2000'!L41</f>
        <v>0</v>
      </c>
      <c r="M41" s="275">
        <f>'PAA-1 2000'!C41*'PAA-1 2000'!M41</f>
        <v>0</v>
      </c>
      <c r="N41" s="275">
        <f>'PAA-1 2000'!C41*'PAA-1 2000'!N41</f>
        <v>0</v>
      </c>
      <c r="O41" s="275">
        <f>'PAA-1 2000'!C41*'PAA-1 2000'!O41</f>
        <v>0</v>
      </c>
      <c r="P41" s="369">
        <f t="shared" si="0"/>
        <v>42.96</v>
      </c>
      <c r="Q41" s="367">
        <f t="shared" si="1"/>
        <v>0</v>
      </c>
    </row>
    <row r="42" spans="1:17" ht="14.1" customHeight="1">
      <c r="A42" s="272"/>
      <c r="B42" s="336" t="s">
        <v>43</v>
      </c>
      <c r="C42" s="274">
        <f>'PAA-1 2000'!Q42</f>
        <v>471.83000000000004</v>
      </c>
      <c r="D42" s="275">
        <f>'PAA-1 2000'!C42*'PAA-1 2000'!D42</f>
        <v>132.11240000000001</v>
      </c>
      <c r="E42" s="275">
        <f>'PAA-1 2000'!C42*'PAA-1 2000'!E42</f>
        <v>0</v>
      </c>
      <c r="F42" s="275">
        <f>'PAA-1 2000'!C42*'PAA-1 2000'!F42</f>
        <v>0</v>
      </c>
      <c r="G42" s="275">
        <f>'PAA-1 2000'!C42*'PAA-1 2000'!G42</f>
        <v>113.23920000000001</v>
      </c>
      <c r="H42" s="275">
        <f>'PAA-1 2000'!C42*'PAA-1 2000'!H42</f>
        <v>0</v>
      </c>
      <c r="I42" s="275">
        <f>'PAA-1 2000'!C42*'PAA-1 2000'!I42</f>
        <v>0</v>
      </c>
      <c r="J42" s="275">
        <f>'PAA-1 2000'!C42*'PAA-1 2000'!J42</f>
        <v>113.23920000000001</v>
      </c>
      <c r="K42" s="275">
        <f>'PAA-1 2000'!C42*'PAA-1 2000'!K42</f>
        <v>0</v>
      </c>
      <c r="L42" s="275">
        <f>'PAA-1 2000'!C42*'PAA-1 2000'!L42</f>
        <v>0</v>
      </c>
      <c r="M42" s="275">
        <f>'PAA-1 2000'!C42*'PAA-1 2000'!M42</f>
        <v>113.23920000000001</v>
      </c>
      <c r="N42" s="275">
        <f>'PAA-1 2000'!C42*'PAA-1 2000'!N42</f>
        <v>0</v>
      </c>
      <c r="O42" s="275">
        <f>'PAA-1 2000'!C42*'PAA-1 2000'!O42</f>
        <v>0</v>
      </c>
      <c r="P42" s="369">
        <f t="shared" si="0"/>
        <v>471.83000000000004</v>
      </c>
      <c r="Q42" s="367">
        <f t="shared" si="1"/>
        <v>0</v>
      </c>
    </row>
    <row r="43" spans="1:17" ht="14.1" customHeight="1">
      <c r="A43" s="272"/>
      <c r="B43" s="337" t="s">
        <v>249</v>
      </c>
      <c r="C43" s="274">
        <f>'PAA-1 2000'!Q43</f>
        <v>88.99</v>
      </c>
      <c r="D43" s="275">
        <f>'PAA-1 2000'!C43*'PAA-1 2000'!D43</f>
        <v>24.27</v>
      </c>
      <c r="E43" s="275">
        <f>'PAA-1 2000'!C43*'PAA-1 2000'!E43</f>
        <v>0</v>
      </c>
      <c r="F43" s="275">
        <f>'PAA-1 2000'!C43*'PAA-1 2000'!F43</f>
        <v>0</v>
      </c>
      <c r="G43" s="275">
        <f>'PAA-1 2000'!C43*'PAA-1 2000'!G43</f>
        <v>24.27</v>
      </c>
      <c r="H43" s="275">
        <f>'PAA-1 2000'!C43*'PAA-1 2000'!H43</f>
        <v>0</v>
      </c>
      <c r="I43" s="275">
        <f>'PAA-1 2000'!C43*'PAA-1 2000'!I43</f>
        <v>0</v>
      </c>
      <c r="J43" s="275">
        <f>'PAA-1 2000'!C43*'PAA-1 2000'!J43</f>
        <v>24.27</v>
      </c>
      <c r="K43" s="275">
        <f>'PAA-1 2000'!C43*'PAA-1 2000'!K43</f>
        <v>0</v>
      </c>
      <c r="L43" s="275">
        <f>'PAA-1 2000'!C43*'PAA-1 2000'!L43</f>
        <v>0</v>
      </c>
      <c r="M43" s="275">
        <f>'PAA-1 2000'!C43*'PAA-1 2000'!M43</f>
        <v>16.18</v>
      </c>
      <c r="N43" s="275">
        <f>'PAA-1 2000'!C43*'PAA-1 2000'!N43</f>
        <v>0</v>
      </c>
      <c r="O43" s="275">
        <f>'PAA-1 2000'!C43*'PAA-1 2000'!O43</f>
        <v>0</v>
      </c>
      <c r="P43" s="369">
        <f t="shared" si="0"/>
        <v>88.990000000000009</v>
      </c>
      <c r="Q43" s="367">
        <f t="shared" si="1"/>
        <v>0</v>
      </c>
    </row>
    <row r="44" spans="1:17" ht="14.1" customHeight="1">
      <c r="A44" s="272"/>
      <c r="B44" s="336" t="s">
        <v>250</v>
      </c>
      <c r="C44" s="274">
        <f>'PAA-1 2000'!Q44</f>
        <v>255.2</v>
      </c>
      <c r="D44" s="275">
        <f>'PAA-1 2000'!C44*'PAA-1 2000'!D44</f>
        <v>127.6</v>
      </c>
      <c r="E44" s="275">
        <f>'PAA-1 2000'!C44*'PAA-1 2000'!E44</f>
        <v>0</v>
      </c>
      <c r="F44" s="275">
        <f>'PAA-1 2000'!C44*'PAA-1 2000'!F44</f>
        <v>0</v>
      </c>
      <c r="G44" s="275">
        <f>'PAA-1 2000'!C44*'PAA-1 2000'!G44</f>
        <v>127.6</v>
      </c>
      <c r="H44" s="275">
        <f>'PAA-1 2000'!C44*'PAA-1 2000'!H44</f>
        <v>0</v>
      </c>
      <c r="I44" s="275">
        <f>'PAA-1 2000'!C44*'PAA-1 2000'!I44</f>
        <v>0</v>
      </c>
      <c r="J44" s="275">
        <f>'PAA-1 2000'!C44*'PAA-1 2000'!J44</f>
        <v>0</v>
      </c>
      <c r="K44" s="275">
        <f>'PAA-1 2000'!C44*'PAA-1 2000'!K44</f>
        <v>0</v>
      </c>
      <c r="L44" s="275">
        <f>'PAA-1 2000'!C44*'PAA-1 2000'!L44</f>
        <v>0</v>
      </c>
      <c r="M44" s="275">
        <f>'PAA-1 2000'!C44*'PAA-1 2000'!M44</f>
        <v>0</v>
      </c>
      <c r="N44" s="275">
        <f>'PAA-1 2000'!C44*'PAA-1 2000'!N44</f>
        <v>0</v>
      </c>
      <c r="O44" s="275">
        <f>'PAA-1 2000'!C44*'PAA-1 2000'!O44</f>
        <v>0</v>
      </c>
      <c r="P44" s="369">
        <f t="shared" si="0"/>
        <v>255.2</v>
      </c>
      <c r="Q44" s="367">
        <f t="shared" si="1"/>
        <v>0</v>
      </c>
    </row>
    <row r="45" spans="1:17" ht="14.1" customHeight="1">
      <c r="A45" s="272"/>
      <c r="B45" s="337" t="s">
        <v>59</v>
      </c>
      <c r="C45" s="274">
        <f>'PAA-1 2000'!Q45</f>
        <v>134.26999999999998</v>
      </c>
      <c r="D45" s="275">
        <f>'PAA-1 2000'!C45*'PAA-1 2000'!D45</f>
        <v>80.561999999999998</v>
      </c>
      <c r="E45" s="275">
        <f>'PAA-1 2000'!C45*'PAA-1 2000'!E45</f>
        <v>0</v>
      </c>
      <c r="F45" s="275">
        <f>'PAA-1 2000'!C45*'PAA-1 2000'!F45</f>
        <v>0</v>
      </c>
      <c r="G45" s="275">
        <f>'PAA-1 2000'!C45*'PAA-1 2000'!G45</f>
        <v>53.707999999999998</v>
      </c>
      <c r="H45" s="275">
        <f>'PAA-1 2000'!C45*'PAA-1 2000'!H45</f>
        <v>0</v>
      </c>
      <c r="I45" s="275">
        <f>'PAA-1 2000'!C45*'PAA-1 2000'!I45</f>
        <v>0</v>
      </c>
      <c r="J45" s="275">
        <f>'PAA-1 2000'!C45*'PAA-1 2000'!J45</f>
        <v>0</v>
      </c>
      <c r="K45" s="275">
        <f>'PAA-1 2000'!C45*'PAA-1 2000'!K45</f>
        <v>0</v>
      </c>
      <c r="L45" s="275">
        <f>'PAA-1 2000'!C45*'PAA-1 2000'!L45</f>
        <v>0</v>
      </c>
      <c r="M45" s="275">
        <f>'PAA-1 2000'!C45*'PAA-1 2000'!M45</f>
        <v>0</v>
      </c>
      <c r="N45" s="275">
        <f>'PAA-1 2000'!C45*'PAA-1 2000'!N45</f>
        <v>0</v>
      </c>
      <c r="O45" s="275">
        <f>'PAA-1 2000'!C45*'PAA-1 2000'!O45</f>
        <v>0</v>
      </c>
      <c r="P45" s="369">
        <f t="shared" si="0"/>
        <v>134.26999999999998</v>
      </c>
      <c r="Q45" s="367">
        <f t="shared" si="1"/>
        <v>0</v>
      </c>
    </row>
    <row r="46" spans="1:17" ht="14.1" customHeight="1">
      <c r="A46" s="272"/>
      <c r="B46" s="336" t="s">
        <v>251</v>
      </c>
      <c r="C46" s="274">
        <f>'PAA-1 2000'!Q46</f>
        <v>154.85999999999999</v>
      </c>
      <c r="D46" s="275">
        <f>'PAA-1 2000'!C46*'PAA-1 2000'!D46</f>
        <v>42.72</v>
      </c>
      <c r="E46" s="275">
        <f>'PAA-1 2000'!C46*'PAA-1 2000'!E46</f>
        <v>0</v>
      </c>
      <c r="F46" s="275">
        <f>'PAA-1 2000'!C46*'PAA-1 2000'!F46</f>
        <v>0</v>
      </c>
      <c r="G46" s="275">
        <f>'PAA-1 2000'!C46*'PAA-1 2000'!G46</f>
        <v>37.379999999999995</v>
      </c>
      <c r="H46" s="275">
        <f>'PAA-1 2000'!C46*'PAA-1 2000'!H46</f>
        <v>0</v>
      </c>
      <c r="I46" s="275">
        <f>'PAA-1 2000'!C46*'PAA-1 2000'!I46</f>
        <v>0</v>
      </c>
      <c r="J46" s="275">
        <f>'PAA-1 2000'!C46*'PAA-1 2000'!J46</f>
        <v>37.379999999999995</v>
      </c>
      <c r="K46" s="275">
        <f>'PAA-1 2000'!C46*'PAA-1 2000'!K46</f>
        <v>0</v>
      </c>
      <c r="L46" s="275">
        <f>'PAA-1 2000'!C46*'PAA-1 2000'!L46</f>
        <v>0</v>
      </c>
      <c r="M46" s="275">
        <f>'PAA-1 2000'!C46*'PAA-1 2000'!M46</f>
        <v>37.379999999999995</v>
      </c>
      <c r="N46" s="275">
        <f>'PAA-1 2000'!C46*'PAA-1 2000'!N46</f>
        <v>0</v>
      </c>
      <c r="O46" s="275">
        <f>'PAA-1 2000'!C46*'PAA-1 2000'!O46</f>
        <v>0</v>
      </c>
      <c r="P46" s="369">
        <f t="shared" si="0"/>
        <v>154.85999999999999</v>
      </c>
      <c r="Q46" s="367">
        <f t="shared" si="1"/>
        <v>0</v>
      </c>
    </row>
    <row r="47" spans="1:17" ht="14.1" customHeight="1">
      <c r="A47" s="272"/>
      <c r="B47" s="337" t="s">
        <v>123</v>
      </c>
      <c r="C47" s="274">
        <f>'PAA-1 2000'!Q47</f>
        <v>84.12</v>
      </c>
      <c r="D47" s="275">
        <f>'PAA-1 2000'!C47*'PAA-1 2000'!D47</f>
        <v>21.03</v>
      </c>
      <c r="E47" s="275">
        <f>'PAA-1 2000'!C47*'PAA-1 2000'!E47</f>
        <v>0</v>
      </c>
      <c r="F47" s="275">
        <f>'PAA-1 2000'!C47*'PAA-1 2000'!F47</f>
        <v>0</v>
      </c>
      <c r="G47" s="275">
        <f>'PAA-1 2000'!C47*'PAA-1 2000'!G47</f>
        <v>21.03</v>
      </c>
      <c r="H47" s="275">
        <f>'PAA-1 2000'!C47*'PAA-1 2000'!H47</f>
        <v>0</v>
      </c>
      <c r="I47" s="275">
        <f>'PAA-1 2000'!C47*'PAA-1 2000'!I47</f>
        <v>0</v>
      </c>
      <c r="J47" s="275">
        <f>'PAA-1 2000'!C47*'PAA-1 2000'!J47</f>
        <v>21.03</v>
      </c>
      <c r="K47" s="275">
        <f>'PAA-1 2000'!C47*'PAA-1 2000'!K47</f>
        <v>0</v>
      </c>
      <c r="L47" s="275">
        <f>'PAA-1 2000'!C47*'PAA-1 2000'!L47</f>
        <v>0</v>
      </c>
      <c r="M47" s="275">
        <f>'PAA-1 2000'!C47*'PAA-1 2000'!M47</f>
        <v>21.03</v>
      </c>
      <c r="N47" s="275">
        <f>'PAA-1 2000'!C47*'PAA-1 2000'!N47</f>
        <v>0</v>
      </c>
      <c r="O47" s="275">
        <f>'PAA-1 2000'!C47*'PAA-1 2000'!O47</f>
        <v>0</v>
      </c>
      <c r="P47" s="369">
        <f t="shared" si="0"/>
        <v>84.12</v>
      </c>
      <c r="Q47" s="367">
        <f t="shared" si="1"/>
        <v>0</v>
      </c>
    </row>
    <row r="48" spans="1:17" ht="14.1" customHeight="1">
      <c r="A48" s="272"/>
      <c r="B48" s="336" t="s">
        <v>52</v>
      </c>
      <c r="C48" s="274">
        <f>'PAA-1 2000'!Q48</f>
        <v>611.40000000000009</v>
      </c>
      <c r="D48" s="275">
        <f>'PAA-1 2000'!C48*'PAA-1 2000'!D48</f>
        <v>152.85000000000002</v>
      </c>
      <c r="E48" s="275">
        <f>'PAA-1 2000'!C48*'PAA-1 2000'!E48</f>
        <v>0</v>
      </c>
      <c r="F48" s="275">
        <f>'PAA-1 2000'!C48*'PAA-1 2000'!F48</f>
        <v>0</v>
      </c>
      <c r="G48" s="275">
        <f>'PAA-1 2000'!C48*'PAA-1 2000'!G48</f>
        <v>152.85000000000002</v>
      </c>
      <c r="H48" s="275">
        <f>'PAA-1 2000'!C48*'PAA-1 2000'!H48</f>
        <v>0</v>
      </c>
      <c r="I48" s="275">
        <f>'PAA-1 2000'!C48*'PAA-1 2000'!I48</f>
        <v>0</v>
      </c>
      <c r="J48" s="275">
        <f>'PAA-1 2000'!C48*'PAA-1 2000'!J48</f>
        <v>152.85000000000002</v>
      </c>
      <c r="K48" s="275">
        <f>'PAA-1 2000'!C48*'PAA-1 2000'!K48</f>
        <v>0</v>
      </c>
      <c r="L48" s="275">
        <f>'PAA-1 2000'!C48*'PAA-1 2000'!L48</f>
        <v>0</v>
      </c>
      <c r="M48" s="275">
        <f>'PAA-1 2000'!C48*'PAA-1 2000'!M48</f>
        <v>152.85000000000002</v>
      </c>
      <c r="N48" s="275">
        <f>'PAA-1 2000'!C48*'PAA-1 2000'!N48</f>
        <v>0</v>
      </c>
      <c r="O48" s="275">
        <f>'PAA-1 2000'!C48*'PAA-1 2000'!O48</f>
        <v>0</v>
      </c>
      <c r="P48" s="369">
        <f t="shared" si="0"/>
        <v>611.40000000000009</v>
      </c>
      <c r="Q48" s="367">
        <f t="shared" si="1"/>
        <v>0</v>
      </c>
    </row>
    <row r="49" spans="1:17" ht="14.1" customHeight="1">
      <c r="A49" s="272"/>
      <c r="B49" s="336" t="s">
        <v>44</v>
      </c>
      <c r="C49" s="274">
        <f>'PAA-1 2000'!Q49</f>
        <v>574.31999999999994</v>
      </c>
      <c r="D49" s="275">
        <f>'PAA-1 2000'!C49*'PAA-1 2000'!D49</f>
        <v>143.57999999999998</v>
      </c>
      <c r="E49" s="275">
        <f>'PAA-1 2000'!C49*'PAA-1 2000'!E49</f>
        <v>0</v>
      </c>
      <c r="F49" s="275">
        <f>'PAA-1 2000'!C49*'PAA-1 2000'!F49</f>
        <v>0</v>
      </c>
      <c r="G49" s="275">
        <f>'PAA-1 2000'!C49*'PAA-1 2000'!G49</f>
        <v>143.57999999999998</v>
      </c>
      <c r="H49" s="275">
        <f>'PAA-1 2000'!C49*'PAA-1 2000'!H49</f>
        <v>0</v>
      </c>
      <c r="I49" s="275">
        <f>'PAA-1 2000'!C49*'PAA-1 2000'!I49</f>
        <v>0</v>
      </c>
      <c r="J49" s="275">
        <f>'PAA-1 2000'!C49*'PAA-1 2000'!J49</f>
        <v>143.57999999999998</v>
      </c>
      <c r="K49" s="275">
        <f>'PAA-1 2000'!C49*'PAA-1 2000'!K49</f>
        <v>0</v>
      </c>
      <c r="L49" s="275">
        <f>'PAA-1 2000'!C49*'PAA-1 2000'!L49</f>
        <v>0</v>
      </c>
      <c r="M49" s="275">
        <f>'PAA-1 2000'!C49*'PAA-1 2000'!M49</f>
        <v>143.57999999999998</v>
      </c>
      <c r="N49" s="275">
        <f>'PAA-1 2000'!C49*'PAA-1 2000'!N49</f>
        <v>0</v>
      </c>
      <c r="O49" s="275">
        <f>'PAA-1 2000'!C49*'PAA-1 2000'!O49</f>
        <v>0</v>
      </c>
      <c r="P49" s="369">
        <f t="shared" si="0"/>
        <v>574.31999999999994</v>
      </c>
      <c r="Q49" s="367">
        <f t="shared" si="1"/>
        <v>0</v>
      </c>
    </row>
    <row r="50" spans="1:17" ht="14.1" customHeight="1">
      <c r="A50" s="272"/>
      <c r="B50" s="336" t="s">
        <v>252</v>
      </c>
      <c r="C50" s="274">
        <f>'PAA-1 2000'!Q50</f>
        <v>630</v>
      </c>
      <c r="D50" s="275">
        <f>'PAA-1 2000'!C50*'PAA-1 2000'!D50</f>
        <v>180</v>
      </c>
      <c r="E50" s="275">
        <f>'PAA-1 2000'!C50*'PAA-1 2000'!E50</f>
        <v>0</v>
      </c>
      <c r="F50" s="275">
        <f>'PAA-1 2000'!C50*'PAA-1 2000'!F50</f>
        <v>0</v>
      </c>
      <c r="G50" s="275">
        <f>'PAA-1 2000'!C50*'PAA-1 2000'!G50</f>
        <v>180</v>
      </c>
      <c r="H50" s="275">
        <f>'PAA-1 2000'!C50*'PAA-1 2000'!H50</f>
        <v>0</v>
      </c>
      <c r="I50" s="275">
        <f>'PAA-1 2000'!C50*'PAA-1 2000'!I50</f>
        <v>0</v>
      </c>
      <c r="J50" s="275">
        <f>'PAA-1 2000'!C50*'PAA-1 2000'!J50</f>
        <v>180</v>
      </c>
      <c r="K50" s="275">
        <f>'PAA-1 2000'!C50*'PAA-1 2000'!K50</f>
        <v>0</v>
      </c>
      <c r="L50" s="275">
        <f>'PAA-1 2000'!C50*'PAA-1 2000'!L50</f>
        <v>0</v>
      </c>
      <c r="M50" s="275">
        <f>'PAA-1 2000'!C50*'PAA-1 2000'!M50</f>
        <v>90</v>
      </c>
      <c r="N50" s="275">
        <f>'PAA-1 2000'!C50*'PAA-1 2000'!N50</f>
        <v>0</v>
      </c>
      <c r="O50" s="275">
        <f>'PAA-1 2000'!C50*'PAA-1 2000'!O50</f>
        <v>0</v>
      </c>
      <c r="P50" s="369">
        <f t="shared" si="0"/>
        <v>630</v>
      </c>
      <c r="Q50" s="367">
        <f t="shared" si="1"/>
        <v>0</v>
      </c>
    </row>
    <row r="51" spans="1:17" ht="14.1" customHeight="1">
      <c r="A51" s="272"/>
      <c r="B51" s="336" t="s">
        <v>45</v>
      </c>
      <c r="C51" s="274">
        <f>'PAA-1 2000'!Q51</f>
        <v>2641</v>
      </c>
      <c r="D51" s="275">
        <f>'PAA-1 2000'!C51*'PAA-1 2000'!D51</f>
        <v>764.5</v>
      </c>
      <c r="E51" s="275">
        <f>'PAA-1 2000'!C51*'PAA-1 2000'!E51</f>
        <v>0</v>
      </c>
      <c r="F51" s="275">
        <f>'PAA-1 2000'!C51*'PAA-1 2000'!F51</f>
        <v>0</v>
      </c>
      <c r="G51" s="275">
        <f>'PAA-1 2000'!C51*'PAA-1 2000'!G51</f>
        <v>625.5</v>
      </c>
      <c r="H51" s="275">
        <f>'PAA-1 2000'!C51*'PAA-1 2000'!H51</f>
        <v>0</v>
      </c>
      <c r="I51" s="275">
        <f>'PAA-1 2000'!C51*'PAA-1 2000'!I51</f>
        <v>0</v>
      </c>
      <c r="J51" s="275">
        <f>'PAA-1 2000'!C51*'PAA-1 2000'!J51</f>
        <v>625.5</v>
      </c>
      <c r="K51" s="275">
        <f>'PAA-1 2000'!C51*'PAA-1 2000'!K51</f>
        <v>0</v>
      </c>
      <c r="L51" s="275">
        <f>'PAA-1 2000'!C51*'PAA-1 2000'!L51</f>
        <v>0</v>
      </c>
      <c r="M51" s="275">
        <f>'PAA-1 2000'!C51*'PAA-1 2000'!M51</f>
        <v>625.5</v>
      </c>
      <c r="N51" s="275">
        <f>'PAA-1 2000'!C51*'PAA-1 2000'!N51</f>
        <v>0</v>
      </c>
      <c r="O51" s="275">
        <f>'PAA-1 2000'!C51*'PAA-1 2000'!O51</f>
        <v>0</v>
      </c>
      <c r="P51" s="369">
        <f t="shared" si="0"/>
        <v>2641</v>
      </c>
      <c r="Q51" s="367">
        <f t="shared" si="1"/>
        <v>0</v>
      </c>
    </row>
    <row r="52" spans="1:17" ht="14.1" customHeight="1">
      <c r="A52" s="272"/>
      <c r="B52" s="336" t="s">
        <v>253</v>
      </c>
      <c r="C52" s="274">
        <f>'PAA-1 2000'!Q52</f>
        <v>620.48</v>
      </c>
      <c r="D52" s="275">
        <f>'PAA-1 2000'!C52*'PAA-1 2000'!D52</f>
        <v>177.28</v>
      </c>
      <c r="E52" s="275">
        <f>'PAA-1 2000'!C52*'PAA-1 2000'!E52</f>
        <v>0</v>
      </c>
      <c r="F52" s="275">
        <f>'PAA-1 2000'!C52*'PAA-1 2000'!F52</f>
        <v>0</v>
      </c>
      <c r="G52" s="275">
        <f>'PAA-1 2000'!C52*'PAA-1 2000'!G52</f>
        <v>177.28</v>
      </c>
      <c r="H52" s="275">
        <f>'PAA-1 2000'!C52*'PAA-1 2000'!H52</f>
        <v>0</v>
      </c>
      <c r="I52" s="275">
        <f>'PAA-1 2000'!C52*'PAA-1 2000'!I52</f>
        <v>0</v>
      </c>
      <c r="J52" s="275">
        <f>'PAA-1 2000'!C52*'PAA-1 2000'!J52</f>
        <v>177.28</v>
      </c>
      <c r="K52" s="275">
        <f>'PAA-1 2000'!C52*'PAA-1 2000'!K52</f>
        <v>0</v>
      </c>
      <c r="L52" s="275">
        <f>'PAA-1 2000'!C52*'PAA-1 2000'!L52</f>
        <v>0</v>
      </c>
      <c r="M52" s="275">
        <f>'PAA-1 2000'!C52*'PAA-1 2000'!M52</f>
        <v>88.64</v>
      </c>
      <c r="N52" s="275">
        <f>'PAA-1 2000'!C52*'PAA-1 2000'!N52</f>
        <v>0</v>
      </c>
      <c r="O52" s="275">
        <f>'PAA-1 2000'!C52*'PAA-1 2000'!O52</f>
        <v>0</v>
      </c>
      <c r="P52" s="369">
        <f t="shared" si="0"/>
        <v>620.48</v>
      </c>
      <c r="Q52" s="367">
        <f t="shared" si="1"/>
        <v>0</v>
      </c>
    </row>
    <row r="53" spans="1:17" ht="14.1" customHeight="1">
      <c r="A53" s="272"/>
      <c r="B53" s="336" t="s">
        <v>254</v>
      </c>
      <c r="C53" s="274">
        <f>'PAA-1 2000'!Q53</f>
        <v>72.5</v>
      </c>
      <c r="D53" s="275">
        <f>'PAA-1 2000'!C53*'PAA-1 2000'!D53</f>
        <v>20.3</v>
      </c>
      <c r="E53" s="275">
        <f>'PAA-1 2000'!C53*'PAA-1 2000'!E53</f>
        <v>0</v>
      </c>
      <c r="F53" s="275">
        <f>'PAA-1 2000'!C53*'PAA-1 2000'!F53</f>
        <v>0</v>
      </c>
      <c r="G53" s="275">
        <f>'PAA-1 2000'!C53*'PAA-1 2000'!G53</f>
        <v>17.399999999999999</v>
      </c>
      <c r="H53" s="275">
        <f>'PAA-1 2000'!C53*'PAA-1 2000'!H53</f>
        <v>0</v>
      </c>
      <c r="I53" s="275">
        <f>'PAA-1 2000'!C53*'PAA-1 2000'!I53</f>
        <v>0</v>
      </c>
      <c r="J53" s="275">
        <f>'PAA-1 2000'!C53*'PAA-1 2000'!J53</f>
        <v>17.399999999999999</v>
      </c>
      <c r="K53" s="275">
        <f>'PAA-1 2000'!C53*'PAA-1 2000'!K53</f>
        <v>0</v>
      </c>
      <c r="L53" s="275">
        <f>'PAA-1 2000'!C53*'PAA-1 2000'!L53</f>
        <v>0</v>
      </c>
      <c r="M53" s="275">
        <f>'PAA-1 2000'!C53*'PAA-1 2000'!M53</f>
        <v>17.399999999999999</v>
      </c>
      <c r="N53" s="275">
        <f>'PAA-1 2000'!C53*'PAA-1 2000'!N53</f>
        <v>0</v>
      </c>
      <c r="O53" s="275">
        <f>'PAA-1 2000'!C53*'PAA-1 2000'!O53</f>
        <v>0</v>
      </c>
      <c r="P53" s="369">
        <f t="shared" si="0"/>
        <v>72.5</v>
      </c>
      <c r="Q53" s="367">
        <f t="shared" si="1"/>
        <v>0</v>
      </c>
    </row>
    <row r="54" spans="1:17" ht="14.1" customHeight="1">
      <c r="A54" s="272"/>
      <c r="B54" s="336" t="s">
        <v>120</v>
      </c>
      <c r="C54" s="274">
        <f>'PAA-1 2000'!Q54</f>
        <v>209.34</v>
      </c>
      <c r="D54" s="275">
        <f>'PAA-1 2000'!C54*'PAA-1 2000'!D54</f>
        <v>69.78</v>
      </c>
      <c r="E54" s="275">
        <f>'PAA-1 2000'!C54*'PAA-1 2000'!E54</f>
        <v>0</v>
      </c>
      <c r="F54" s="275">
        <f>'PAA-1 2000'!C54*'PAA-1 2000'!F54</f>
        <v>0</v>
      </c>
      <c r="G54" s="275">
        <f>'PAA-1 2000'!C54*'PAA-1 2000'!G54</f>
        <v>46.52</v>
      </c>
      <c r="H54" s="275">
        <f>'PAA-1 2000'!C54*'PAA-1 2000'!H54</f>
        <v>0</v>
      </c>
      <c r="I54" s="275">
        <f>'PAA-1 2000'!C54*'PAA-1 2000'!I54</f>
        <v>0</v>
      </c>
      <c r="J54" s="275">
        <f>'PAA-1 2000'!C54*'PAA-1 2000'!J54</f>
        <v>46.52</v>
      </c>
      <c r="K54" s="275">
        <f>'PAA-1 2000'!C54*'PAA-1 2000'!K54</f>
        <v>0</v>
      </c>
      <c r="L54" s="275">
        <f>'PAA-1 2000'!C54*'PAA-1 2000'!L54</f>
        <v>0</v>
      </c>
      <c r="M54" s="275">
        <f>'PAA-1 2000'!C54*'PAA-1 2000'!M54</f>
        <v>46.52</v>
      </c>
      <c r="N54" s="275">
        <f>'PAA-1 2000'!C54*'PAA-1 2000'!N54</f>
        <v>0</v>
      </c>
      <c r="O54" s="275">
        <f>'PAA-1 2000'!C54*'PAA-1 2000'!O54</f>
        <v>0</v>
      </c>
      <c r="P54" s="369">
        <f t="shared" si="0"/>
        <v>209.34000000000003</v>
      </c>
      <c r="Q54" s="367">
        <f t="shared" si="1"/>
        <v>0</v>
      </c>
    </row>
    <row r="55" spans="1:17" ht="14.1" customHeight="1">
      <c r="A55" s="272"/>
      <c r="B55" s="336" t="s">
        <v>255</v>
      </c>
      <c r="C55" s="274">
        <f>'PAA-1 2000'!Q55</f>
        <v>479</v>
      </c>
      <c r="D55" s="275">
        <f>'PAA-1 2000'!C55*'PAA-1 2000'!D55</f>
        <v>479</v>
      </c>
      <c r="E55" s="275">
        <f>'PAA-1 2000'!C55*'PAA-1 2000'!E55</f>
        <v>0</v>
      </c>
      <c r="F55" s="275">
        <f>'PAA-1 2000'!C55*'PAA-1 2000'!F55</f>
        <v>0</v>
      </c>
      <c r="G55" s="275">
        <f>'PAA-1 2000'!C55*'PAA-1 2000'!G55</f>
        <v>0</v>
      </c>
      <c r="H55" s="275">
        <f>'PAA-1 2000'!C55*'PAA-1 2000'!H55</f>
        <v>0</v>
      </c>
      <c r="I55" s="275">
        <f>'PAA-1 2000'!C55*'PAA-1 2000'!I55</f>
        <v>0</v>
      </c>
      <c r="J55" s="275">
        <f>'PAA-1 2000'!C55*'PAA-1 2000'!J55</f>
        <v>0</v>
      </c>
      <c r="K55" s="275">
        <f>'PAA-1 2000'!C55*'PAA-1 2000'!K55</f>
        <v>0</v>
      </c>
      <c r="L55" s="275">
        <f>'PAA-1 2000'!C55*'PAA-1 2000'!L55</f>
        <v>0</v>
      </c>
      <c r="M55" s="275">
        <f>'PAA-1 2000'!C55*'PAA-1 2000'!M55</f>
        <v>0</v>
      </c>
      <c r="N55" s="275">
        <f>'PAA-1 2000'!C55*'PAA-1 2000'!N55</f>
        <v>0</v>
      </c>
      <c r="O55" s="275">
        <f>'PAA-1 2000'!C55*'PAA-1 2000'!O55</f>
        <v>0</v>
      </c>
      <c r="P55" s="369">
        <f t="shared" si="0"/>
        <v>479</v>
      </c>
      <c r="Q55" s="367">
        <f t="shared" si="1"/>
        <v>0</v>
      </c>
    </row>
    <row r="56" spans="1:17" ht="14.1" customHeight="1">
      <c r="A56" s="272"/>
      <c r="B56" s="336" t="s">
        <v>256</v>
      </c>
      <c r="C56" s="274">
        <f>'PAA-1 2000'!Q56</f>
        <v>64665</v>
      </c>
      <c r="D56" s="275">
        <f>'PAA-1 2000'!C56*'PAA-1 2000'!D56</f>
        <v>16765</v>
      </c>
      <c r="E56" s="275">
        <f>'PAA-1 2000'!C56*'PAA-1 2000'!E56</f>
        <v>0</v>
      </c>
      <c r="F56" s="275">
        <f>'PAA-1 2000'!C56*'PAA-1 2000'!F56</f>
        <v>0</v>
      </c>
      <c r="G56" s="275">
        <f>'PAA-1 2000'!C56*'PAA-1 2000'!G56</f>
        <v>16286</v>
      </c>
      <c r="H56" s="275">
        <f>'PAA-1 2000'!C56*'PAA-1 2000'!H56</f>
        <v>0</v>
      </c>
      <c r="I56" s="275">
        <f>'PAA-1 2000'!C56*'PAA-1 2000'!I56</f>
        <v>0</v>
      </c>
      <c r="J56" s="275">
        <f>'PAA-1 2000'!C56*'PAA-1 2000'!J56</f>
        <v>15807</v>
      </c>
      <c r="K56" s="275">
        <f>'PAA-1 2000'!C56*'PAA-1 2000'!K56</f>
        <v>0</v>
      </c>
      <c r="L56" s="275">
        <f>'PAA-1 2000'!C56*'PAA-1 2000'!L56</f>
        <v>0</v>
      </c>
      <c r="M56" s="275">
        <f>'PAA-1 2000'!C56*'PAA-1 2000'!M56</f>
        <v>15807</v>
      </c>
      <c r="N56" s="275">
        <f>'PAA-1 2000'!C56*'PAA-1 2000'!N56</f>
        <v>0</v>
      </c>
      <c r="O56" s="275">
        <f>'PAA-1 2000'!C56*'PAA-1 2000'!O56</f>
        <v>0</v>
      </c>
      <c r="P56" s="369">
        <f t="shared" si="0"/>
        <v>64665</v>
      </c>
      <c r="Q56" s="367">
        <f t="shared" si="1"/>
        <v>0</v>
      </c>
    </row>
    <row r="57" spans="1:17" ht="14.1" customHeight="1">
      <c r="A57" s="272"/>
      <c r="B57" s="336" t="s">
        <v>51</v>
      </c>
      <c r="C57" s="274">
        <f>'PAA-1 2000'!Q57</f>
        <v>467.25</v>
      </c>
      <c r="D57" s="275">
        <f>'PAA-1 2000'!C57*'PAA-1 2000'!D57</f>
        <v>186.9</v>
      </c>
      <c r="E57" s="275">
        <f>'PAA-1 2000'!C57*'PAA-1 2000'!E57</f>
        <v>0</v>
      </c>
      <c r="F57" s="275">
        <f>'PAA-1 2000'!C57*'PAA-1 2000'!F57</f>
        <v>0</v>
      </c>
      <c r="G57" s="275">
        <f>'PAA-1 2000'!C57*'PAA-1 2000'!G57</f>
        <v>93.45</v>
      </c>
      <c r="H57" s="275">
        <f>'PAA-1 2000'!C57*'PAA-1 2000'!H57</f>
        <v>0</v>
      </c>
      <c r="I57" s="275">
        <f>'PAA-1 2000'!C57*'PAA-1 2000'!I57</f>
        <v>0</v>
      </c>
      <c r="J57" s="275">
        <f>'PAA-1 2000'!C57*'PAA-1 2000'!J57</f>
        <v>93.45</v>
      </c>
      <c r="K57" s="275">
        <f>'PAA-1 2000'!C57*'PAA-1 2000'!K57</f>
        <v>0</v>
      </c>
      <c r="L57" s="275">
        <f>'PAA-1 2000'!C57*'PAA-1 2000'!L57</f>
        <v>0</v>
      </c>
      <c r="M57" s="275">
        <f>'PAA-1 2000'!C57*'PAA-1 2000'!M57</f>
        <v>93.45</v>
      </c>
      <c r="N57" s="275">
        <f>'PAA-1 2000'!C57*'PAA-1 2000'!N57</f>
        <v>0</v>
      </c>
      <c r="O57" s="275">
        <f>'PAA-1 2000'!C57*'PAA-1 2000'!O57</f>
        <v>0</v>
      </c>
      <c r="P57" s="369">
        <f t="shared" si="0"/>
        <v>467.25</v>
      </c>
      <c r="Q57" s="367">
        <f t="shared" si="1"/>
        <v>0</v>
      </c>
    </row>
    <row r="58" spans="1:17" ht="14.1" customHeight="1">
      <c r="A58" s="272"/>
      <c r="B58" s="277" t="s">
        <v>257</v>
      </c>
      <c r="C58" s="274">
        <f>'PAA-1 2000'!Q58</f>
        <v>135.32</v>
      </c>
      <c r="D58" s="275">
        <f>'PAA-1 2000'!C58*'PAA-1 2000'!D58</f>
        <v>135.32</v>
      </c>
      <c r="E58" s="275">
        <f>'PAA-1 2000'!C58*'PAA-1 2000'!E58</f>
        <v>0</v>
      </c>
      <c r="F58" s="275">
        <f>'PAA-1 2000'!C58*'PAA-1 2000'!F58</f>
        <v>0</v>
      </c>
      <c r="G58" s="275">
        <f>'PAA-1 2000'!C58*'PAA-1 2000'!G58</f>
        <v>0</v>
      </c>
      <c r="H58" s="275">
        <f>'PAA-1 2000'!C58*'PAA-1 2000'!H58</f>
        <v>0</v>
      </c>
      <c r="I58" s="275">
        <f>'PAA-1 2000'!C58*'PAA-1 2000'!I58</f>
        <v>0</v>
      </c>
      <c r="J58" s="275">
        <f>'PAA-1 2000'!C58*'PAA-1 2000'!J58</f>
        <v>0</v>
      </c>
      <c r="K58" s="275">
        <f>'PAA-1 2000'!C58*'PAA-1 2000'!K58</f>
        <v>0</v>
      </c>
      <c r="L58" s="275">
        <f>'PAA-1 2000'!C58*'PAA-1 2000'!L58</f>
        <v>0</v>
      </c>
      <c r="M58" s="275">
        <f>'PAA-1 2000'!C58*'PAA-1 2000'!M58</f>
        <v>0</v>
      </c>
      <c r="N58" s="275">
        <f>'PAA-1 2000'!C58*'PAA-1 2000'!N58</f>
        <v>0</v>
      </c>
      <c r="O58" s="275">
        <f>'PAA-1 2000'!C58*'PAA-1 2000'!O58</f>
        <v>0</v>
      </c>
      <c r="P58" s="369">
        <f t="shared" si="0"/>
        <v>135.32</v>
      </c>
      <c r="Q58" s="367">
        <f t="shared" si="1"/>
        <v>0</v>
      </c>
    </row>
    <row r="59" spans="1:17" ht="14.1" customHeight="1">
      <c r="A59" s="272"/>
      <c r="B59" s="336" t="s">
        <v>258</v>
      </c>
      <c r="C59" s="274">
        <f>'PAA-1 2000'!Q59</f>
        <v>714.34</v>
      </c>
      <c r="D59" s="275">
        <f>'PAA-1 2000'!C59*'PAA-1 2000'!D59</f>
        <v>210.10000000000002</v>
      </c>
      <c r="E59" s="275">
        <f>'PAA-1 2000'!C59*'PAA-1 2000'!E59</f>
        <v>0</v>
      </c>
      <c r="F59" s="275">
        <f>'PAA-1 2000'!C59*'PAA-1 2000'!F59</f>
        <v>0</v>
      </c>
      <c r="G59" s="275">
        <f>'PAA-1 2000'!C59*'PAA-1 2000'!G59</f>
        <v>168.08</v>
      </c>
      <c r="H59" s="275">
        <f>'PAA-1 2000'!C59*'PAA-1 2000'!H59</f>
        <v>0</v>
      </c>
      <c r="I59" s="275">
        <f>'PAA-1 2000'!C59*'PAA-1 2000'!I59</f>
        <v>0</v>
      </c>
      <c r="J59" s="275">
        <f>'PAA-1 2000'!C59*'PAA-1 2000'!J59</f>
        <v>168.08</v>
      </c>
      <c r="K59" s="275">
        <f>'PAA-1 2000'!C59*'PAA-1 2000'!K59</f>
        <v>0</v>
      </c>
      <c r="L59" s="275">
        <f>'PAA-1 2000'!C59*'PAA-1 2000'!L59</f>
        <v>0</v>
      </c>
      <c r="M59" s="275">
        <f>'PAA-1 2000'!C59*'PAA-1 2000'!M59</f>
        <v>168.08</v>
      </c>
      <c r="N59" s="275">
        <f>'PAA-1 2000'!C59*'PAA-1 2000'!N59</f>
        <v>0</v>
      </c>
      <c r="O59" s="275">
        <f>'PAA-1 2000'!C59*'PAA-1 2000'!O59</f>
        <v>0</v>
      </c>
      <c r="P59" s="369">
        <f t="shared" si="0"/>
        <v>714.34000000000015</v>
      </c>
      <c r="Q59" s="367">
        <f t="shared" si="1"/>
        <v>0</v>
      </c>
    </row>
    <row r="60" spans="1:17" ht="14.1" customHeight="1">
      <c r="A60" s="272"/>
      <c r="B60" s="336" t="s">
        <v>46</v>
      </c>
      <c r="C60" s="274">
        <f>'PAA-1 2000'!Q60</f>
        <v>176.8</v>
      </c>
      <c r="D60" s="275">
        <f>'PAA-1 2000'!C60*'PAA-1 2000'!D60</f>
        <v>48.62</v>
      </c>
      <c r="E60" s="275">
        <f>'PAA-1 2000'!C60*'PAA-1 2000'!E60</f>
        <v>0</v>
      </c>
      <c r="F60" s="275">
        <f>'PAA-1 2000'!C60*'PAA-1 2000'!F60</f>
        <v>0</v>
      </c>
      <c r="G60" s="275">
        <f>'PAA-1 2000'!C60*'PAA-1 2000'!G60</f>
        <v>48.62</v>
      </c>
      <c r="H60" s="275">
        <f>'PAA-1 2000'!C60*'PAA-1 2000'!H60</f>
        <v>0</v>
      </c>
      <c r="I60" s="275">
        <f>'PAA-1 2000'!C60*'PAA-1 2000'!I60</f>
        <v>0</v>
      </c>
      <c r="J60" s="275">
        <f>'PAA-1 2000'!C60*'PAA-1 2000'!J60</f>
        <v>39.78</v>
      </c>
      <c r="K60" s="275">
        <f>'PAA-1 2000'!C60*'PAA-1 2000'!K60</f>
        <v>0</v>
      </c>
      <c r="L60" s="275">
        <f>'PAA-1 2000'!C60*'PAA-1 2000'!L60</f>
        <v>0</v>
      </c>
      <c r="M60" s="275">
        <f>'PAA-1 2000'!C60*'PAA-1 2000'!M60</f>
        <v>39.78</v>
      </c>
      <c r="N60" s="275">
        <f>'PAA-1 2000'!C60*'PAA-1 2000'!N60</f>
        <v>0</v>
      </c>
      <c r="O60" s="275">
        <f>'PAA-1 2000'!C60*'PAA-1 2000'!O60</f>
        <v>0</v>
      </c>
      <c r="P60" s="369">
        <f t="shared" si="0"/>
        <v>176.79999999999998</v>
      </c>
      <c r="Q60" s="367">
        <f t="shared" si="1"/>
        <v>0</v>
      </c>
    </row>
    <row r="61" spans="1:17" ht="14.1" customHeight="1">
      <c r="A61" s="272"/>
      <c r="B61" s="336" t="s">
        <v>259</v>
      </c>
      <c r="C61" s="274">
        <f>'PAA-1 2000'!Q61</f>
        <v>62.599999999999994</v>
      </c>
      <c r="D61" s="275">
        <f>'PAA-1 2000'!C61*'PAA-1 2000'!D61</f>
        <v>18.78</v>
      </c>
      <c r="E61" s="275">
        <f>'PAA-1 2000'!C61*'PAA-1 2000'!E61</f>
        <v>0</v>
      </c>
      <c r="F61" s="275">
        <f>'PAA-1 2000'!C61*'PAA-1 2000'!F61</f>
        <v>0</v>
      </c>
      <c r="G61" s="275">
        <f>'PAA-1 2000'!C61*'PAA-1 2000'!G61</f>
        <v>18.78</v>
      </c>
      <c r="H61" s="275">
        <f>'PAA-1 2000'!C61*'PAA-1 2000'!H61</f>
        <v>0</v>
      </c>
      <c r="I61" s="275">
        <f>'PAA-1 2000'!C61*'PAA-1 2000'!I61</f>
        <v>0</v>
      </c>
      <c r="J61" s="275">
        <f>'PAA-1 2000'!C61*'PAA-1 2000'!J61</f>
        <v>12.52</v>
      </c>
      <c r="K61" s="275">
        <f>'PAA-1 2000'!C61*'PAA-1 2000'!K61</f>
        <v>0</v>
      </c>
      <c r="L61" s="275">
        <f>'PAA-1 2000'!C61*'PAA-1 2000'!L61</f>
        <v>0</v>
      </c>
      <c r="M61" s="275">
        <f>'PAA-1 2000'!C61*'PAA-1 2000'!M61</f>
        <v>12.52</v>
      </c>
      <c r="N61" s="275">
        <f>'PAA-1 2000'!C61*'PAA-1 2000'!N61</f>
        <v>0</v>
      </c>
      <c r="O61" s="275">
        <f>'PAA-1 2000'!C61*'PAA-1 2000'!O61</f>
        <v>0</v>
      </c>
      <c r="P61" s="369">
        <f t="shared" si="0"/>
        <v>62.599999999999994</v>
      </c>
      <c r="Q61" s="367">
        <f t="shared" si="1"/>
        <v>0</v>
      </c>
    </row>
    <row r="62" spans="1:17" ht="14.1" customHeight="1">
      <c r="A62" s="272"/>
      <c r="B62" s="277" t="s">
        <v>260</v>
      </c>
      <c r="C62" s="274">
        <f>'PAA-1 2000'!Q62</f>
        <v>768.96</v>
      </c>
      <c r="D62" s="275">
        <f>'PAA-1 2000'!C62*'PAA-1 2000'!D62</f>
        <v>256.32</v>
      </c>
      <c r="E62" s="275">
        <f>'PAA-1 2000'!C62*'PAA-1 2000'!E62</f>
        <v>0</v>
      </c>
      <c r="F62" s="275">
        <f>'PAA-1 2000'!C62*'PAA-1 2000'!F62</f>
        <v>0</v>
      </c>
      <c r="G62" s="275">
        <f>'PAA-1 2000'!C62*'PAA-1 2000'!G62</f>
        <v>192.24</v>
      </c>
      <c r="H62" s="275">
        <f>'PAA-1 2000'!C62*'PAA-1 2000'!H62</f>
        <v>0</v>
      </c>
      <c r="I62" s="275">
        <f>'PAA-1 2000'!C62*'PAA-1 2000'!I62</f>
        <v>0</v>
      </c>
      <c r="J62" s="275">
        <f>'PAA-1 2000'!C62*'PAA-1 2000'!J62</f>
        <v>160.19999999999999</v>
      </c>
      <c r="K62" s="275">
        <f>'PAA-1 2000'!C62*'PAA-1 2000'!K62</f>
        <v>0</v>
      </c>
      <c r="L62" s="275">
        <f>'PAA-1 2000'!C62*'PAA-1 2000'!L62</f>
        <v>0</v>
      </c>
      <c r="M62" s="275">
        <f>'PAA-1 2000'!C62*'PAA-1 2000'!M62</f>
        <v>160.19999999999999</v>
      </c>
      <c r="N62" s="275">
        <f>'PAA-1 2000'!C62*'PAA-1 2000'!N62</f>
        <v>0</v>
      </c>
      <c r="O62" s="275">
        <f>'PAA-1 2000'!C62*'PAA-1 2000'!O62</f>
        <v>0</v>
      </c>
      <c r="P62" s="369">
        <f t="shared" si="0"/>
        <v>768.96</v>
      </c>
      <c r="Q62" s="367">
        <f t="shared" si="1"/>
        <v>0</v>
      </c>
    </row>
    <row r="63" spans="1:17" ht="14.1" customHeight="1">
      <c r="A63" s="272"/>
      <c r="B63" s="336" t="s">
        <v>261</v>
      </c>
      <c r="C63" s="274">
        <f>'PAA-1 2000'!Q63</f>
        <v>232.32000000000002</v>
      </c>
      <c r="D63" s="275">
        <f>'PAA-1 2000'!C63*'PAA-1 2000'!D63</f>
        <v>63.36</v>
      </c>
      <c r="E63" s="275">
        <f>'PAA-1 2000'!C63*'PAA-1 2000'!E63</f>
        <v>0</v>
      </c>
      <c r="F63" s="275">
        <f>'PAA-1 2000'!C63*'PAA-1 2000'!F63</f>
        <v>0</v>
      </c>
      <c r="G63" s="275">
        <f>'PAA-1 2000'!C63*'PAA-1 2000'!G63</f>
        <v>63.36</v>
      </c>
      <c r="H63" s="275">
        <f>'PAA-1 2000'!C63*'PAA-1 2000'!H63</f>
        <v>0</v>
      </c>
      <c r="I63" s="275">
        <f>'PAA-1 2000'!C63*'PAA-1 2000'!I63</f>
        <v>0</v>
      </c>
      <c r="J63" s="275">
        <f>'PAA-1 2000'!C63*'PAA-1 2000'!J63</f>
        <v>63.36</v>
      </c>
      <c r="K63" s="275">
        <f>'PAA-1 2000'!C63*'PAA-1 2000'!K63</f>
        <v>0</v>
      </c>
      <c r="L63" s="275">
        <f>'PAA-1 2000'!C63*'PAA-1 2000'!L63</f>
        <v>0</v>
      </c>
      <c r="M63" s="275">
        <f>'PAA-1 2000'!C63*'PAA-1 2000'!M63</f>
        <v>42.24</v>
      </c>
      <c r="N63" s="275">
        <f>'PAA-1 2000'!C63*'PAA-1 2000'!N63</f>
        <v>0</v>
      </c>
      <c r="O63" s="275">
        <f>'PAA-1 2000'!C63*'PAA-1 2000'!O63</f>
        <v>0</v>
      </c>
      <c r="P63" s="369">
        <f t="shared" si="0"/>
        <v>232.32</v>
      </c>
      <c r="Q63" s="367">
        <f t="shared" si="1"/>
        <v>0</v>
      </c>
    </row>
    <row r="64" spans="1:17" ht="14.1" customHeight="1">
      <c r="A64" s="272"/>
      <c r="B64" s="336" t="s">
        <v>262</v>
      </c>
      <c r="C64" s="274">
        <f>'PAA-1 2000'!Q64</f>
        <v>40</v>
      </c>
      <c r="D64" s="275">
        <f>'PAA-1 2000'!C64*'PAA-1 2000'!D64</f>
        <v>16</v>
      </c>
      <c r="E64" s="275">
        <f>'PAA-1 2000'!C64*'PAA-1 2000'!E64</f>
        <v>0</v>
      </c>
      <c r="F64" s="275">
        <f>'PAA-1 2000'!C64*'PAA-1 2000'!F64</f>
        <v>0</v>
      </c>
      <c r="G64" s="275">
        <f>'PAA-1 2000'!C64*'PAA-1 2000'!G64</f>
        <v>8</v>
      </c>
      <c r="H64" s="275">
        <f>'PAA-1 2000'!C64*'PAA-1 2000'!H64</f>
        <v>0</v>
      </c>
      <c r="I64" s="275">
        <f>'PAA-1 2000'!C64*'PAA-1 2000'!I64</f>
        <v>0</v>
      </c>
      <c r="J64" s="275">
        <f>'PAA-1 2000'!C64*'PAA-1 2000'!J64</f>
        <v>8</v>
      </c>
      <c r="K64" s="275">
        <f>'PAA-1 2000'!C64*'PAA-1 2000'!K64</f>
        <v>0</v>
      </c>
      <c r="L64" s="275">
        <f>'PAA-1 2000'!C64*'PAA-1 2000'!L64</f>
        <v>0</v>
      </c>
      <c r="M64" s="275">
        <f>'PAA-1 2000'!C64*'PAA-1 2000'!M64</f>
        <v>8</v>
      </c>
      <c r="N64" s="275">
        <f>'PAA-1 2000'!C64*'PAA-1 2000'!N64</f>
        <v>0</v>
      </c>
      <c r="O64" s="275">
        <f>'PAA-1 2000'!C64*'PAA-1 2000'!O64</f>
        <v>0</v>
      </c>
      <c r="P64" s="369">
        <f t="shared" si="0"/>
        <v>40</v>
      </c>
      <c r="Q64" s="367">
        <f t="shared" si="1"/>
        <v>0</v>
      </c>
    </row>
    <row r="65" spans="1:17" ht="14.1" customHeight="1">
      <c r="A65" s="272"/>
      <c r="B65" s="336" t="s">
        <v>263</v>
      </c>
      <c r="C65" s="274">
        <f>'PAA-1 2000'!Q65</f>
        <v>130.95000000000002</v>
      </c>
      <c r="D65" s="275">
        <f>'PAA-1 2000'!C65*'PAA-1 2000'!D65</f>
        <v>34.92</v>
      </c>
      <c r="E65" s="275">
        <f>'PAA-1 2000'!C65*'PAA-1 2000'!E65</f>
        <v>0</v>
      </c>
      <c r="F65" s="275">
        <f>'PAA-1 2000'!C65*'PAA-1 2000'!F65</f>
        <v>0</v>
      </c>
      <c r="G65" s="275">
        <f>'PAA-1 2000'!C65*'PAA-1 2000'!G65</f>
        <v>32.010000000000005</v>
      </c>
      <c r="H65" s="275">
        <f>'PAA-1 2000'!C65*'PAA-1 2000'!H65</f>
        <v>0</v>
      </c>
      <c r="I65" s="275">
        <f>'PAA-1 2000'!C65*'PAA-1 2000'!I65</f>
        <v>0</v>
      </c>
      <c r="J65" s="275">
        <f>'PAA-1 2000'!C65*'PAA-1 2000'!J65</f>
        <v>32.010000000000005</v>
      </c>
      <c r="K65" s="275">
        <f>'PAA-1 2000'!C65*'PAA-1 2000'!K65</f>
        <v>0</v>
      </c>
      <c r="L65" s="275">
        <f>'PAA-1 2000'!C65*'PAA-1 2000'!L65</f>
        <v>0</v>
      </c>
      <c r="M65" s="275">
        <f>'PAA-1 2000'!C65*'PAA-1 2000'!M65</f>
        <v>32.010000000000005</v>
      </c>
      <c r="N65" s="275">
        <f>'PAA-1 2000'!C65*'PAA-1 2000'!N65</f>
        <v>0</v>
      </c>
      <c r="O65" s="275">
        <f>'PAA-1 2000'!C65*'PAA-1 2000'!O65</f>
        <v>0</v>
      </c>
      <c r="P65" s="369">
        <f t="shared" si="0"/>
        <v>130.95000000000002</v>
      </c>
      <c r="Q65" s="367">
        <f t="shared" si="1"/>
        <v>0</v>
      </c>
    </row>
    <row r="66" spans="1:17" ht="14.1" customHeight="1">
      <c r="A66" s="272"/>
      <c r="B66" s="336" t="s">
        <v>264</v>
      </c>
      <c r="C66" s="274">
        <f>'PAA-1 2000'!Q66</f>
        <v>786.78</v>
      </c>
      <c r="D66" s="275">
        <f>'PAA-1 2000'!C66*'PAA-1 2000'!D66</f>
        <v>234.35999999999999</v>
      </c>
      <c r="E66" s="275">
        <f>'PAA-1 2000'!C66*'PAA-1 2000'!E66</f>
        <v>0</v>
      </c>
      <c r="F66" s="275">
        <f>'PAA-1 2000'!C66*'PAA-1 2000'!F66</f>
        <v>0</v>
      </c>
      <c r="G66" s="275">
        <f>'PAA-1 2000'!C66*'PAA-1 2000'!G66</f>
        <v>184.14</v>
      </c>
      <c r="H66" s="275">
        <f>'PAA-1 2000'!C66*'PAA-1 2000'!H66</f>
        <v>0</v>
      </c>
      <c r="I66" s="275">
        <f>'PAA-1 2000'!C66*'PAA-1 2000'!I66</f>
        <v>0</v>
      </c>
      <c r="J66" s="275">
        <f>'PAA-1 2000'!C66*'PAA-1 2000'!J66</f>
        <v>184.14</v>
      </c>
      <c r="K66" s="275">
        <f>'PAA-1 2000'!C66*'PAA-1 2000'!K66</f>
        <v>0</v>
      </c>
      <c r="L66" s="275">
        <f>'PAA-1 2000'!C66*'PAA-1 2000'!L66</f>
        <v>0</v>
      </c>
      <c r="M66" s="275">
        <f>'PAA-1 2000'!C66*'PAA-1 2000'!M66</f>
        <v>184.14</v>
      </c>
      <c r="N66" s="275">
        <f>'PAA-1 2000'!C66*'PAA-1 2000'!N66</f>
        <v>0</v>
      </c>
      <c r="O66" s="275">
        <f>'PAA-1 2000'!C66*'PAA-1 2000'!O66</f>
        <v>0</v>
      </c>
      <c r="P66" s="369">
        <f t="shared" si="0"/>
        <v>786.78</v>
      </c>
      <c r="Q66" s="367">
        <f t="shared" si="1"/>
        <v>0</v>
      </c>
    </row>
    <row r="67" spans="1:17" ht="14.1" customHeight="1">
      <c r="A67" s="272"/>
      <c r="B67" s="337" t="s">
        <v>265</v>
      </c>
      <c r="C67" s="274">
        <f>'PAA-1 2000'!Q67</f>
        <v>151.4032</v>
      </c>
      <c r="D67" s="275">
        <f>'PAA-1 2000'!C67*'PAA-1 2000'!D67</f>
        <v>37.8508</v>
      </c>
      <c r="E67" s="275">
        <f>'PAA-1 2000'!C67*'PAA-1 2000'!E67</f>
        <v>0</v>
      </c>
      <c r="F67" s="275">
        <f>'PAA-1 2000'!C67*'PAA-1 2000'!F67</f>
        <v>0</v>
      </c>
      <c r="G67" s="275">
        <f>'PAA-1 2000'!C67*'PAA-1 2000'!G67</f>
        <v>37.8508</v>
      </c>
      <c r="H67" s="275">
        <f>'PAA-1 2000'!C67*'PAA-1 2000'!H67</f>
        <v>0</v>
      </c>
      <c r="I67" s="275">
        <f>'PAA-1 2000'!C67*'PAA-1 2000'!I67</f>
        <v>0</v>
      </c>
      <c r="J67" s="275">
        <f>'PAA-1 2000'!C67*'PAA-1 2000'!J67</f>
        <v>37.8508</v>
      </c>
      <c r="K67" s="275">
        <f>'PAA-1 2000'!C67*'PAA-1 2000'!K67</f>
        <v>0</v>
      </c>
      <c r="L67" s="275">
        <f>'PAA-1 2000'!C67*'PAA-1 2000'!L67</f>
        <v>0</v>
      </c>
      <c r="M67" s="275">
        <f>'PAA-1 2000'!C67*'PAA-1 2000'!M67</f>
        <v>37.8508</v>
      </c>
      <c r="N67" s="275">
        <f>'PAA-1 2000'!C67*'PAA-1 2000'!N67</f>
        <v>0</v>
      </c>
      <c r="O67" s="275">
        <f>'PAA-1 2000'!C67*'PAA-1 2000'!O67</f>
        <v>0</v>
      </c>
      <c r="P67" s="369">
        <f t="shared" si="0"/>
        <v>151.4032</v>
      </c>
      <c r="Q67" s="367">
        <f t="shared" si="1"/>
        <v>0</v>
      </c>
    </row>
    <row r="68" spans="1:17" ht="14.1" customHeight="1">
      <c r="A68" s="272"/>
      <c r="B68" s="336" t="s">
        <v>266</v>
      </c>
      <c r="C68" s="274">
        <f>'PAA-1 2000'!Q68</f>
        <v>1939.98</v>
      </c>
      <c r="D68" s="275">
        <f>'PAA-1 2000'!C68*'PAA-1 2000'!D68</f>
        <v>554.28</v>
      </c>
      <c r="E68" s="275">
        <f>'PAA-1 2000'!C68*'PAA-1 2000'!E68</f>
        <v>0</v>
      </c>
      <c r="F68" s="275">
        <f>'PAA-1 2000'!C68*'PAA-1 2000'!F68</f>
        <v>0</v>
      </c>
      <c r="G68" s="275">
        <f>'PAA-1 2000'!C68*'PAA-1 2000'!G68</f>
        <v>461.9</v>
      </c>
      <c r="H68" s="275">
        <f>'PAA-1 2000'!C68*'PAA-1 2000'!H68</f>
        <v>0</v>
      </c>
      <c r="I68" s="275">
        <f>'PAA-1 2000'!C68*'PAA-1 2000'!I68</f>
        <v>0</v>
      </c>
      <c r="J68" s="275">
        <f>'PAA-1 2000'!C68*'PAA-1 2000'!J68</f>
        <v>461.9</v>
      </c>
      <c r="K68" s="275">
        <f>'PAA-1 2000'!C68*'PAA-1 2000'!K68</f>
        <v>0</v>
      </c>
      <c r="L68" s="275">
        <f>'PAA-1 2000'!C68*'PAA-1 2000'!L68</f>
        <v>0</v>
      </c>
      <c r="M68" s="275">
        <f>'PAA-1 2000'!C68*'PAA-1 2000'!M68</f>
        <v>461.9</v>
      </c>
      <c r="N68" s="275">
        <f>'PAA-1 2000'!C68*'PAA-1 2000'!N68</f>
        <v>0</v>
      </c>
      <c r="O68" s="275">
        <f>'PAA-1 2000'!C68*'PAA-1 2000'!O68</f>
        <v>0</v>
      </c>
      <c r="P68" s="369">
        <f t="shared" si="0"/>
        <v>1939.98</v>
      </c>
      <c r="Q68" s="367">
        <f t="shared" si="1"/>
        <v>0</v>
      </c>
    </row>
    <row r="69" spans="1:17" ht="14.1" customHeight="1">
      <c r="A69" s="272"/>
      <c r="B69" s="336" t="s">
        <v>267</v>
      </c>
      <c r="C69" s="274">
        <f>'PAA-1 2000'!Q69</f>
        <v>125.86</v>
      </c>
      <c r="D69" s="275">
        <f>'PAA-1 2000'!C69*'PAA-1 2000'!D69</f>
        <v>125.86</v>
      </c>
      <c r="E69" s="275">
        <f>'PAA-1 2000'!C69*'PAA-1 2000'!E69</f>
        <v>0</v>
      </c>
      <c r="F69" s="275">
        <f>'PAA-1 2000'!C69*'PAA-1 2000'!F69</f>
        <v>0</v>
      </c>
      <c r="G69" s="275">
        <f>'PAA-1 2000'!C69*'PAA-1 2000'!G69</f>
        <v>0</v>
      </c>
      <c r="H69" s="275">
        <f>'PAA-1 2000'!C69*'PAA-1 2000'!H69</f>
        <v>0</v>
      </c>
      <c r="I69" s="275">
        <f>'PAA-1 2000'!C69*'PAA-1 2000'!I69</f>
        <v>0</v>
      </c>
      <c r="J69" s="275">
        <f>'PAA-1 2000'!C69*'PAA-1 2000'!J69</f>
        <v>0</v>
      </c>
      <c r="K69" s="275">
        <f>'PAA-1 2000'!C69*'PAA-1 2000'!K69</f>
        <v>0</v>
      </c>
      <c r="L69" s="275">
        <f>'PAA-1 2000'!C69*'PAA-1 2000'!L69</f>
        <v>0</v>
      </c>
      <c r="M69" s="275">
        <f>'PAA-1 2000'!C69*'PAA-1 2000'!M69</f>
        <v>0</v>
      </c>
      <c r="N69" s="275">
        <f>'PAA-1 2000'!C69*'PAA-1 2000'!N69</f>
        <v>0</v>
      </c>
      <c r="O69" s="275">
        <f>'PAA-1 2000'!C69*'PAA-1 2000'!O69</f>
        <v>0</v>
      </c>
      <c r="P69" s="369">
        <f t="shared" si="0"/>
        <v>125.86</v>
      </c>
      <c r="Q69" s="367">
        <f t="shared" si="1"/>
        <v>0</v>
      </c>
    </row>
    <row r="70" spans="1:17" ht="14.1" customHeight="1">
      <c r="A70" s="272"/>
      <c r="B70" s="336" t="s">
        <v>268</v>
      </c>
      <c r="C70" s="274">
        <f>'PAA-1 2000'!Q70</f>
        <v>20</v>
      </c>
      <c r="D70" s="275">
        <f>'PAA-1 2000'!C70*'PAA-1 2000'!D70</f>
        <v>20</v>
      </c>
      <c r="E70" s="275">
        <f>'PAA-1 2000'!C70*'PAA-1 2000'!E70</f>
        <v>0</v>
      </c>
      <c r="F70" s="275">
        <f>'PAA-1 2000'!C70*'PAA-1 2000'!F70</f>
        <v>0</v>
      </c>
      <c r="G70" s="275">
        <f>'PAA-1 2000'!C70*'PAA-1 2000'!G70</f>
        <v>0</v>
      </c>
      <c r="H70" s="275">
        <f>'PAA-1 2000'!C70*'PAA-1 2000'!H70</f>
        <v>0</v>
      </c>
      <c r="I70" s="275">
        <f>'PAA-1 2000'!C70*'PAA-1 2000'!I70</f>
        <v>0</v>
      </c>
      <c r="J70" s="275">
        <f>'PAA-1 2000'!C70*'PAA-1 2000'!J70</f>
        <v>0</v>
      </c>
      <c r="K70" s="275">
        <f>'PAA-1 2000'!C70*'PAA-1 2000'!K70</f>
        <v>0</v>
      </c>
      <c r="L70" s="275">
        <f>'PAA-1 2000'!C70*'PAA-1 2000'!L70</f>
        <v>0</v>
      </c>
      <c r="M70" s="275">
        <f>'PAA-1 2000'!C70*'PAA-1 2000'!M70</f>
        <v>0</v>
      </c>
      <c r="N70" s="275">
        <f>'PAA-1 2000'!C70*'PAA-1 2000'!N70</f>
        <v>0</v>
      </c>
      <c r="O70" s="275">
        <f>'PAA-1 2000'!C70*'PAA-1 2000'!O70</f>
        <v>0</v>
      </c>
      <c r="P70" s="369">
        <f t="shared" si="0"/>
        <v>20</v>
      </c>
      <c r="Q70" s="367">
        <f t="shared" si="1"/>
        <v>0</v>
      </c>
    </row>
    <row r="71" spans="1:17" ht="14.1" customHeight="1">
      <c r="A71" s="272"/>
      <c r="B71" s="336" t="s">
        <v>269</v>
      </c>
      <c r="C71" s="274">
        <f>'PAA-1 2000'!Q71</f>
        <v>357.7</v>
      </c>
      <c r="D71" s="275">
        <f>'PAA-1 2000'!C71*'PAA-1 2000'!D71</f>
        <v>357.7</v>
      </c>
      <c r="E71" s="275">
        <f>'PAA-1 2000'!C71*'PAA-1 2000'!E71</f>
        <v>0</v>
      </c>
      <c r="F71" s="275">
        <f>'PAA-1 2000'!C71*'PAA-1 2000'!F71</f>
        <v>0</v>
      </c>
      <c r="G71" s="275">
        <f>'PAA-1 2000'!C71*'PAA-1 2000'!G71</f>
        <v>0</v>
      </c>
      <c r="H71" s="275">
        <f>'PAA-1 2000'!C71*'PAA-1 2000'!H71</f>
        <v>0</v>
      </c>
      <c r="I71" s="275">
        <f>'PAA-1 2000'!C71*'PAA-1 2000'!I71</f>
        <v>0</v>
      </c>
      <c r="J71" s="275">
        <f>'PAA-1 2000'!C71*'PAA-1 2000'!J71</f>
        <v>0</v>
      </c>
      <c r="K71" s="275">
        <f>'PAA-1 2000'!C71*'PAA-1 2000'!K71</f>
        <v>0</v>
      </c>
      <c r="L71" s="275">
        <f>'PAA-1 2000'!C71*'PAA-1 2000'!L71</f>
        <v>0</v>
      </c>
      <c r="M71" s="275">
        <f>'PAA-1 2000'!C71*'PAA-1 2000'!M71</f>
        <v>0</v>
      </c>
      <c r="N71" s="275">
        <f>'PAA-1 2000'!C71*'PAA-1 2000'!N71</f>
        <v>0</v>
      </c>
      <c r="O71" s="275">
        <f>'PAA-1 2000'!C71*'PAA-1 2000'!O71</f>
        <v>0</v>
      </c>
      <c r="P71" s="369">
        <f t="shared" si="0"/>
        <v>357.7</v>
      </c>
      <c r="Q71" s="367">
        <f t="shared" si="1"/>
        <v>0</v>
      </c>
    </row>
    <row r="72" spans="1:17" ht="14.1" customHeight="1">
      <c r="A72" s="272"/>
      <c r="B72" s="337" t="s">
        <v>270</v>
      </c>
      <c r="C72" s="274">
        <f>'PAA-1 2000'!Q72</f>
        <v>141.56640000000002</v>
      </c>
      <c r="D72" s="275">
        <f>'PAA-1 2000'!C72*'PAA-1 2000'!D72</f>
        <v>39.324000000000005</v>
      </c>
      <c r="E72" s="275">
        <f>'PAA-1 2000'!C72*'PAA-1 2000'!E72</f>
        <v>0</v>
      </c>
      <c r="F72" s="275">
        <f>'PAA-1 2000'!C72*'PAA-1 2000'!F72</f>
        <v>0</v>
      </c>
      <c r="G72" s="275">
        <f>'PAA-1 2000'!C72*'PAA-1 2000'!G72</f>
        <v>39.324000000000005</v>
      </c>
      <c r="H72" s="275">
        <f>'PAA-1 2000'!C72*'PAA-1 2000'!H72</f>
        <v>0</v>
      </c>
      <c r="I72" s="275">
        <f>'PAA-1 2000'!C72*'PAA-1 2000'!I72</f>
        <v>0</v>
      </c>
      <c r="J72" s="275">
        <f>'PAA-1 2000'!C72*'PAA-1 2000'!J72</f>
        <v>31.459200000000003</v>
      </c>
      <c r="K72" s="275">
        <f>'PAA-1 2000'!C72*'PAA-1 2000'!K72</f>
        <v>0</v>
      </c>
      <c r="L72" s="275">
        <f>'PAA-1 2000'!C72*'PAA-1 2000'!L72</f>
        <v>0</v>
      </c>
      <c r="M72" s="275">
        <f>'PAA-1 2000'!C72*'PAA-1 2000'!M72</f>
        <v>31.459200000000003</v>
      </c>
      <c r="N72" s="275">
        <f>'PAA-1 2000'!C72*'PAA-1 2000'!N72</f>
        <v>0</v>
      </c>
      <c r="O72" s="275">
        <f>'PAA-1 2000'!C72*'PAA-1 2000'!O72</f>
        <v>0</v>
      </c>
      <c r="P72" s="369">
        <f t="shared" si="0"/>
        <v>141.56640000000002</v>
      </c>
      <c r="Q72" s="367">
        <f t="shared" si="1"/>
        <v>0</v>
      </c>
    </row>
    <row r="73" spans="1:17" ht="14.1" customHeight="1">
      <c r="A73" s="272"/>
      <c r="B73" s="336" t="s">
        <v>271</v>
      </c>
      <c r="C73" s="274">
        <f>'PAA-1 2000'!Q73</f>
        <v>1666.8000000000002</v>
      </c>
      <c r="D73" s="275">
        <f>'PAA-1 2000'!C73*'PAA-1 2000'!D73</f>
        <v>416.70000000000005</v>
      </c>
      <c r="E73" s="275">
        <f>'PAA-1 2000'!C73*'PAA-1 2000'!E73</f>
        <v>0</v>
      </c>
      <c r="F73" s="275">
        <f>'PAA-1 2000'!C73*'PAA-1 2000'!F73</f>
        <v>0</v>
      </c>
      <c r="G73" s="275">
        <f>'PAA-1 2000'!C73*'PAA-1 2000'!G73</f>
        <v>416.70000000000005</v>
      </c>
      <c r="H73" s="275">
        <f>'PAA-1 2000'!C73*'PAA-1 2000'!H73</f>
        <v>0</v>
      </c>
      <c r="I73" s="275">
        <f>'PAA-1 2000'!C73*'PAA-1 2000'!I73</f>
        <v>0</v>
      </c>
      <c r="J73" s="275">
        <f>'PAA-1 2000'!C73*'PAA-1 2000'!J73</f>
        <v>416.70000000000005</v>
      </c>
      <c r="K73" s="275">
        <f>'PAA-1 2000'!C73*'PAA-1 2000'!K73</f>
        <v>0</v>
      </c>
      <c r="L73" s="275">
        <f>'PAA-1 2000'!C73*'PAA-1 2000'!L73</f>
        <v>0</v>
      </c>
      <c r="M73" s="275">
        <f>'PAA-1 2000'!C73*'PAA-1 2000'!M73</f>
        <v>416.70000000000005</v>
      </c>
      <c r="N73" s="275">
        <f>'PAA-1 2000'!C73*'PAA-1 2000'!N73</f>
        <v>0</v>
      </c>
      <c r="O73" s="275">
        <f>'PAA-1 2000'!C73*'PAA-1 2000'!O73</f>
        <v>0</v>
      </c>
      <c r="P73" s="369">
        <f t="shared" si="0"/>
        <v>1666.8000000000002</v>
      </c>
      <c r="Q73" s="367">
        <f t="shared" si="1"/>
        <v>0</v>
      </c>
    </row>
    <row r="74" spans="1:17" ht="14.1" customHeight="1">
      <c r="A74" s="272"/>
      <c r="B74" s="336" t="s">
        <v>272</v>
      </c>
      <c r="C74" s="274">
        <f>'PAA-1 2000'!Q74</f>
        <v>27.666</v>
      </c>
      <c r="D74" s="275">
        <f>'PAA-1 2000'!C74*'PAA-1 2000'!D74</f>
        <v>11.0664</v>
      </c>
      <c r="E74" s="275">
        <f>'PAA-1 2000'!C74*'PAA-1 2000'!E74</f>
        <v>0</v>
      </c>
      <c r="F74" s="275">
        <f>'PAA-1 2000'!C74*'PAA-1 2000'!F74</f>
        <v>0</v>
      </c>
      <c r="G74" s="275">
        <f>'PAA-1 2000'!C74*'PAA-1 2000'!G74</f>
        <v>5.5331999999999999</v>
      </c>
      <c r="H74" s="275">
        <f>'PAA-1 2000'!C74*'PAA-1 2000'!H74</f>
        <v>0</v>
      </c>
      <c r="I74" s="275">
        <f>'PAA-1 2000'!C74*'PAA-1 2000'!I74</f>
        <v>0</v>
      </c>
      <c r="J74" s="275">
        <f>'PAA-1 2000'!C74*'PAA-1 2000'!J74</f>
        <v>5.5331999999999999</v>
      </c>
      <c r="K74" s="275">
        <f>'PAA-1 2000'!C74*'PAA-1 2000'!K74</f>
        <v>0</v>
      </c>
      <c r="L74" s="275">
        <f>'PAA-1 2000'!C74*'PAA-1 2000'!L74</f>
        <v>0</v>
      </c>
      <c r="M74" s="275">
        <f>'PAA-1 2000'!C74*'PAA-1 2000'!M74</f>
        <v>5.5331999999999999</v>
      </c>
      <c r="N74" s="275">
        <f>'PAA-1 2000'!C74*'PAA-1 2000'!N74</f>
        <v>0</v>
      </c>
      <c r="O74" s="275">
        <f>'PAA-1 2000'!C74*'PAA-1 2000'!O74</f>
        <v>0</v>
      </c>
      <c r="P74" s="369">
        <f t="shared" si="0"/>
        <v>27.666</v>
      </c>
      <c r="Q74" s="367">
        <f t="shared" si="1"/>
        <v>0</v>
      </c>
    </row>
    <row r="75" spans="1:17" ht="14.1" customHeight="1">
      <c r="A75" s="272"/>
      <c r="B75" s="336" t="s">
        <v>273</v>
      </c>
      <c r="C75" s="274">
        <f>'PAA-1 2000'!Q75</f>
        <v>84.04</v>
      </c>
      <c r="D75" s="275">
        <f>'PAA-1 2000'!C75*'PAA-1 2000'!D75</f>
        <v>84.04</v>
      </c>
      <c r="E75" s="275">
        <f>'PAA-1 2000'!C75*'PAA-1 2000'!E75</f>
        <v>0</v>
      </c>
      <c r="F75" s="275">
        <f>'PAA-1 2000'!C75*'PAA-1 2000'!F75</f>
        <v>0</v>
      </c>
      <c r="G75" s="275">
        <f>'PAA-1 2000'!C75*'PAA-1 2000'!G75</f>
        <v>0</v>
      </c>
      <c r="H75" s="275">
        <f>'PAA-1 2000'!C75*'PAA-1 2000'!H75</f>
        <v>0</v>
      </c>
      <c r="I75" s="275">
        <f>'PAA-1 2000'!C75*'PAA-1 2000'!I75</f>
        <v>0</v>
      </c>
      <c r="J75" s="275">
        <f>'PAA-1 2000'!C75*'PAA-1 2000'!J75</f>
        <v>0</v>
      </c>
      <c r="K75" s="275">
        <f>'PAA-1 2000'!C75*'PAA-1 2000'!K75</f>
        <v>0</v>
      </c>
      <c r="L75" s="275">
        <f>'PAA-1 2000'!C75*'PAA-1 2000'!L75</f>
        <v>0</v>
      </c>
      <c r="M75" s="275">
        <f>'PAA-1 2000'!C75*'PAA-1 2000'!M75</f>
        <v>0</v>
      </c>
      <c r="N75" s="275">
        <f>'PAA-1 2000'!C75*'PAA-1 2000'!N75</f>
        <v>0</v>
      </c>
      <c r="O75" s="275">
        <f>'PAA-1 2000'!C75*'PAA-1 2000'!O75</f>
        <v>0</v>
      </c>
      <c r="P75" s="369">
        <f t="shared" si="0"/>
        <v>84.04</v>
      </c>
      <c r="Q75" s="367">
        <f t="shared" si="1"/>
        <v>0</v>
      </c>
    </row>
    <row r="76" spans="1:17" ht="14.1" customHeight="1">
      <c r="A76" s="272"/>
      <c r="B76" s="336" t="s">
        <v>274</v>
      </c>
      <c r="C76" s="274">
        <f>'PAA-1 2000'!Q76</f>
        <v>3.44</v>
      </c>
      <c r="D76" s="275">
        <f>'PAA-1 2000'!C76*'PAA-1 2000'!D76</f>
        <v>3.44</v>
      </c>
      <c r="E76" s="275">
        <f>'PAA-1 2000'!C76*'PAA-1 2000'!E76</f>
        <v>0</v>
      </c>
      <c r="F76" s="275">
        <f>'PAA-1 2000'!C76*'PAA-1 2000'!F76</f>
        <v>0</v>
      </c>
      <c r="G76" s="275">
        <f>'PAA-1 2000'!C76*'PAA-1 2000'!G76</f>
        <v>0</v>
      </c>
      <c r="H76" s="275">
        <f>'PAA-1 2000'!C76*'PAA-1 2000'!H76</f>
        <v>0</v>
      </c>
      <c r="I76" s="275">
        <f>'PAA-1 2000'!C76*'PAA-1 2000'!I76</f>
        <v>0</v>
      </c>
      <c r="J76" s="275">
        <f>'PAA-1 2000'!C76*'PAA-1 2000'!J76</f>
        <v>0</v>
      </c>
      <c r="K76" s="275">
        <f>'PAA-1 2000'!C76*'PAA-1 2000'!K76</f>
        <v>0</v>
      </c>
      <c r="L76" s="275">
        <f>'PAA-1 2000'!C76*'PAA-1 2000'!L76</f>
        <v>0</v>
      </c>
      <c r="M76" s="275">
        <f>'PAA-1 2000'!C76*'PAA-1 2000'!M76</f>
        <v>0</v>
      </c>
      <c r="N76" s="275">
        <f>'PAA-1 2000'!C76*'PAA-1 2000'!N76</f>
        <v>0</v>
      </c>
      <c r="O76" s="275">
        <f>'PAA-1 2000'!C76*'PAA-1 2000'!O76</f>
        <v>0</v>
      </c>
      <c r="P76" s="369">
        <f t="shared" si="0"/>
        <v>3.44</v>
      </c>
      <c r="Q76" s="367">
        <f t="shared" si="1"/>
        <v>0</v>
      </c>
    </row>
    <row r="77" spans="1:17" ht="14.1" customHeight="1">
      <c r="A77" s="272"/>
      <c r="B77" s="336" t="s">
        <v>275</v>
      </c>
      <c r="C77" s="274">
        <f>'PAA-1 2000'!Q77</f>
        <v>20.58</v>
      </c>
      <c r="D77" s="275">
        <f>'PAA-1 2000'!C77*'PAA-1 2000'!D77</f>
        <v>20.58</v>
      </c>
      <c r="E77" s="275">
        <f>'PAA-1 2000'!C77*'PAA-1 2000'!E77</f>
        <v>0</v>
      </c>
      <c r="F77" s="275">
        <f>'PAA-1 2000'!C77*'PAA-1 2000'!F77</f>
        <v>0</v>
      </c>
      <c r="G77" s="275">
        <f>'PAA-1 2000'!C77*'PAA-1 2000'!G77</f>
        <v>0</v>
      </c>
      <c r="H77" s="275">
        <f>'PAA-1 2000'!C77*'PAA-1 2000'!H77</f>
        <v>0</v>
      </c>
      <c r="I77" s="275">
        <f>'PAA-1 2000'!C77*'PAA-1 2000'!I77</f>
        <v>0</v>
      </c>
      <c r="J77" s="275">
        <f>'PAA-1 2000'!C77*'PAA-1 2000'!J77</f>
        <v>0</v>
      </c>
      <c r="K77" s="275">
        <f>'PAA-1 2000'!C77*'PAA-1 2000'!K77</f>
        <v>0</v>
      </c>
      <c r="L77" s="275">
        <f>'PAA-1 2000'!C77*'PAA-1 2000'!L77</f>
        <v>0</v>
      </c>
      <c r="M77" s="275">
        <f>'PAA-1 2000'!C77*'PAA-1 2000'!M77</f>
        <v>0</v>
      </c>
      <c r="N77" s="275">
        <f>'PAA-1 2000'!C77*'PAA-1 2000'!N77</f>
        <v>0</v>
      </c>
      <c r="O77" s="275">
        <f>'PAA-1 2000'!C77*'PAA-1 2000'!O77</f>
        <v>0</v>
      </c>
      <c r="P77" s="369">
        <f t="shared" ref="P77:P141" si="2">SUM(D77:O77)</f>
        <v>20.58</v>
      </c>
      <c r="Q77" s="367">
        <f t="shared" ref="Q77:Q141" si="3">+P77-C77</f>
        <v>0</v>
      </c>
    </row>
    <row r="78" spans="1:17" ht="14.1" customHeight="1">
      <c r="A78" s="272"/>
      <c r="B78" s="336" t="s">
        <v>124</v>
      </c>
      <c r="C78" s="274">
        <f>'PAA-1 2000'!Q78</f>
        <v>75.12</v>
      </c>
      <c r="D78" s="275">
        <f>'PAA-1 2000'!C78*'PAA-1 2000'!D78</f>
        <v>75.12</v>
      </c>
      <c r="E78" s="275">
        <f>'PAA-1 2000'!C78*'PAA-1 2000'!E78</f>
        <v>0</v>
      </c>
      <c r="F78" s="275">
        <f>'PAA-1 2000'!C78*'PAA-1 2000'!F78</f>
        <v>0</v>
      </c>
      <c r="G78" s="275">
        <f>'PAA-1 2000'!C78*'PAA-1 2000'!G78</f>
        <v>0</v>
      </c>
      <c r="H78" s="275">
        <f>'PAA-1 2000'!C78*'PAA-1 2000'!H78</f>
        <v>0</v>
      </c>
      <c r="I78" s="275">
        <f>'PAA-1 2000'!C78*'PAA-1 2000'!I78</f>
        <v>0</v>
      </c>
      <c r="J78" s="275">
        <f>'PAA-1 2000'!C78*'PAA-1 2000'!J78</f>
        <v>0</v>
      </c>
      <c r="K78" s="275">
        <f>'PAA-1 2000'!C78*'PAA-1 2000'!K78</f>
        <v>0</v>
      </c>
      <c r="L78" s="275">
        <f>'PAA-1 2000'!C78*'PAA-1 2000'!L78</f>
        <v>0</v>
      </c>
      <c r="M78" s="275">
        <f>'PAA-1 2000'!C78*'PAA-1 2000'!M78</f>
        <v>0</v>
      </c>
      <c r="N78" s="275">
        <f>'PAA-1 2000'!C78*'PAA-1 2000'!N78</f>
        <v>0</v>
      </c>
      <c r="O78" s="275">
        <f>'PAA-1 2000'!C78*'PAA-1 2000'!O78</f>
        <v>0</v>
      </c>
      <c r="P78" s="369">
        <f t="shared" si="2"/>
        <v>75.12</v>
      </c>
      <c r="Q78" s="367">
        <f t="shared" si="3"/>
        <v>0</v>
      </c>
    </row>
    <row r="79" spans="1:17" ht="14.1" customHeight="1">
      <c r="A79" s="272"/>
      <c r="B79" s="336" t="s">
        <v>276</v>
      </c>
      <c r="C79" s="274">
        <f>'PAA-1 2000'!Q79</f>
        <v>238.68</v>
      </c>
      <c r="D79" s="275">
        <f>'PAA-1 2000'!C79*'PAA-1 2000'!D79</f>
        <v>119.34</v>
      </c>
      <c r="E79" s="275">
        <f>'PAA-1 2000'!C79*'PAA-1 2000'!E79</f>
        <v>0</v>
      </c>
      <c r="F79" s="275">
        <f>'PAA-1 2000'!C79*'PAA-1 2000'!F79</f>
        <v>0</v>
      </c>
      <c r="G79" s="275">
        <f>'PAA-1 2000'!C79*'PAA-1 2000'!G79</f>
        <v>119.34</v>
      </c>
      <c r="H79" s="275">
        <f>'PAA-1 2000'!C79*'PAA-1 2000'!H79</f>
        <v>0</v>
      </c>
      <c r="I79" s="275">
        <f>'PAA-1 2000'!C79*'PAA-1 2000'!I79</f>
        <v>0</v>
      </c>
      <c r="J79" s="275">
        <f>'PAA-1 2000'!C79*'PAA-1 2000'!J79</f>
        <v>0</v>
      </c>
      <c r="K79" s="275">
        <f>'PAA-1 2000'!C79*'PAA-1 2000'!K79</f>
        <v>0</v>
      </c>
      <c r="L79" s="275">
        <f>'PAA-1 2000'!C79*'PAA-1 2000'!L79</f>
        <v>0</v>
      </c>
      <c r="M79" s="275">
        <f>'PAA-1 2000'!C79*'PAA-1 2000'!M79</f>
        <v>0</v>
      </c>
      <c r="N79" s="275">
        <f>'PAA-1 2000'!C79*'PAA-1 2000'!N79</f>
        <v>0</v>
      </c>
      <c r="O79" s="275">
        <f>'PAA-1 2000'!C79*'PAA-1 2000'!O79</f>
        <v>0</v>
      </c>
      <c r="P79" s="369">
        <f t="shared" si="2"/>
        <v>238.68</v>
      </c>
      <c r="Q79" s="367">
        <f t="shared" si="3"/>
        <v>0</v>
      </c>
    </row>
    <row r="80" spans="1:17" ht="14.1" customHeight="1">
      <c r="A80" s="272"/>
      <c r="B80" s="338" t="s">
        <v>60</v>
      </c>
      <c r="C80" s="274">
        <f>'PAA-1 2000'!Q80</f>
        <v>536.40719999999988</v>
      </c>
      <c r="D80" s="275">
        <f>'PAA-1 2000'!C80*'PAA-1 2000'!D80</f>
        <v>178.80239999999998</v>
      </c>
      <c r="E80" s="275">
        <f>'PAA-1 2000'!C80*'PAA-1 2000'!E80</f>
        <v>0</v>
      </c>
      <c r="F80" s="275">
        <f>'PAA-1 2000'!C80*'PAA-1 2000'!F80</f>
        <v>0</v>
      </c>
      <c r="G80" s="275">
        <f>'PAA-1 2000'!C80*'PAA-1 2000'!G80</f>
        <v>178.80239999999998</v>
      </c>
      <c r="H80" s="275">
        <f>'PAA-1 2000'!C80*'PAA-1 2000'!H80</f>
        <v>0</v>
      </c>
      <c r="I80" s="275">
        <f>'PAA-1 2000'!C80*'PAA-1 2000'!I80</f>
        <v>0</v>
      </c>
      <c r="J80" s="275">
        <f>'PAA-1 2000'!C80*'PAA-1 2000'!J80</f>
        <v>89.401199999999989</v>
      </c>
      <c r="K80" s="275">
        <f>'PAA-1 2000'!C80*'PAA-1 2000'!K80</f>
        <v>0</v>
      </c>
      <c r="L80" s="275">
        <f>'PAA-1 2000'!C80*'PAA-1 2000'!L80</f>
        <v>0</v>
      </c>
      <c r="M80" s="275">
        <f>'PAA-1 2000'!C80*'PAA-1 2000'!M80</f>
        <v>89.401199999999989</v>
      </c>
      <c r="N80" s="275">
        <f>'PAA-1 2000'!C80*'PAA-1 2000'!N80</f>
        <v>0</v>
      </c>
      <c r="O80" s="275">
        <f>'PAA-1 2000'!C80*'PAA-1 2000'!O80</f>
        <v>0</v>
      </c>
      <c r="P80" s="369">
        <f t="shared" si="2"/>
        <v>536.40719999999999</v>
      </c>
      <c r="Q80" s="367">
        <f t="shared" si="3"/>
        <v>0</v>
      </c>
    </row>
    <row r="81" spans="1:17" ht="14.1" customHeight="1">
      <c r="A81" s="272"/>
      <c r="B81" s="336" t="s">
        <v>277</v>
      </c>
      <c r="C81" s="274">
        <f>'PAA-1 2000'!Q81</f>
        <v>576.52</v>
      </c>
      <c r="D81" s="275">
        <f>'PAA-1 2000'!C81*'PAA-1 2000'!D81</f>
        <v>576.52</v>
      </c>
      <c r="E81" s="275">
        <f>'PAA-1 2000'!C81*'PAA-1 2000'!E81</f>
        <v>0</v>
      </c>
      <c r="F81" s="275">
        <f>'PAA-1 2000'!C81*'PAA-1 2000'!F81</f>
        <v>0</v>
      </c>
      <c r="G81" s="275">
        <f>'PAA-1 2000'!C81*'PAA-1 2000'!G81</f>
        <v>0</v>
      </c>
      <c r="H81" s="275">
        <f>'PAA-1 2000'!C81*'PAA-1 2000'!H81</f>
        <v>0</v>
      </c>
      <c r="I81" s="275">
        <f>'PAA-1 2000'!C81*'PAA-1 2000'!I81</f>
        <v>0</v>
      </c>
      <c r="J81" s="275">
        <f>'PAA-1 2000'!C81*'PAA-1 2000'!J81</f>
        <v>0</v>
      </c>
      <c r="K81" s="275">
        <f>'PAA-1 2000'!C81*'PAA-1 2000'!K81</f>
        <v>0</v>
      </c>
      <c r="L81" s="275">
        <f>'PAA-1 2000'!C81*'PAA-1 2000'!L81</f>
        <v>0</v>
      </c>
      <c r="M81" s="275">
        <f>'PAA-1 2000'!C81*'PAA-1 2000'!M81</f>
        <v>0</v>
      </c>
      <c r="N81" s="275">
        <f>'PAA-1 2000'!C81*'PAA-1 2000'!N81</f>
        <v>0</v>
      </c>
      <c r="O81" s="275">
        <f>'PAA-1 2000'!C81*'PAA-1 2000'!O81</f>
        <v>0</v>
      </c>
      <c r="P81" s="369">
        <f t="shared" si="2"/>
        <v>576.52</v>
      </c>
      <c r="Q81" s="367">
        <f t="shared" si="3"/>
        <v>0</v>
      </c>
    </row>
    <row r="82" spans="1:17" ht="14.1" customHeight="1">
      <c r="A82" s="272"/>
      <c r="B82" s="336" t="s">
        <v>278</v>
      </c>
      <c r="C82" s="274">
        <f>'PAA-1 2000'!Q82</f>
        <v>67.048000000000002</v>
      </c>
      <c r="D82" s="275">
        <f>'PAA-1 2000'!C82*'PAA-1 2000'!D82</f>
        <v>20.114400000000003</v>
      </c>
      <c r="E82" s="275">
        <f>'PAA-1 2000'!C82*'PAA-1 2000'!E82</f>
        <v>0</v>
      </c>
      <c r="F82" s="275">
        <f>'PAA-1 2000'!C82*'PAA-1 2000'!F82</f>
        <v>0</v>
      </c>
      <c r="G82" s="275">
        <f>'PAA-1 2000'!C82*'PAA-1 2000'!G82</f>
        <v>20.114400000000003</v>
      </c>
      <c r="H82" s="275">
        <f>'PAA-1 2000'!C82*'PAA-1 2000'!H82</f>
        <v>0</v>
      </c>
      <c r="I82" s="275">
        <f>'PAA-1 2000'!C82*'PAA-1 2000'!I82</f>
        <v>0</v>
      </c>
      <c r="J82" s="275">
        <f>'PAA-1 2000'!C82*'PAA-1 2000'!J82</f>
        <v>13.409600000000001</v>
      </c>
      <c r="K82" s="275">
        <f>'PAA-1 2000'!C82*'PAA-1 2000'!K82</f>
        <v>0</v>
      </c>
      <c r="L82" s="275">
        <f>'PAA-1 2000'!C82*'PAA-1 2000'!L82</f>
        <v>0</v>
      </c>
      <c r="M82" s="275">
        <f>'PAA-1 2000'!C82*'PAA-1 2000'!M82</f>
        <v>13.409600000000001</v>
      </c>
      <c r="N82" s="275">
        <f>'PAA-1 2000'!C82*'PAA-1 2000'!N82</f>
        <v>0</v>
      </c>
      <c r="O82" s="275">
        <f>'PAA-1 2000'!C82*'PAA-1 2000'!O82</f>
        <v>0</v>
      </c>
      <c r="P82" s="369">
        <f t="shared" si="2"/>
        <v>67.048000000000002</v>
      </c>
      <c r="Q82" s="367">
        <f t="shared" si="3"/>
        <v>0</v>
      </c>
    </row>
    <row r="83" spans="1:17" ht="14.1" customHeight="1">
      <c r="A83" s="272"/>
      <c r="B83" s="336" t="s">
        <v>279</v>
      </c>
      <c r="C83" s="274">
        <f>'PAA-1 2000'!Q83</f>
        <v>554</v>
      </c>
      <c r="D83" s="275">
        <f>'PAA-1 2000'!C83*'PAA-1 2000'!D83</f>
        <v>138.5</v>
      </c>
      <c r="E83" s="275">
        <f>'PAA-1 2000'!C83*'PAA-1 2000'!E83</f>
        <v>0</v>
      </c>
      <c r="F83" s="275">
        <f>'PAA-1 2000'!C83*'PAA-1 2000'!F83</f>
        <v>0</v>
      </c>
      <c r="G83" s="275">
        <f>'PAA-1 2000'!C83*'PAA-1 2000'!G83</f>
        <v>138.5</v>
      </c>
      <c r="H83" s="275">
        <f>'PAA-1 2000'!C83*'PAA-1 2000'!H83</f>
        <v>0</v>
      </c>
      <c r="I83" s="275">
        <f>'PAA-1 2000'!C83*'PAA-1 2000'!I83</f>
        <v>0</v>
      </c>
      <c r="J83" s="275">
        <f>'PAA-1 2000'!C83*'PAA-1 2000'!J83</f>
        <v>138.5</v>
      </c>
      <c r="K83" s="275">
        <f>'PAA-1 2000'!C83*'PAA-1 2000'!K83</f>
        <v>0</v>
      </c>
      <c r="L83" s="275">
        <f>'PAA-1 2000'!C83*'PAA-1 2000'!L83</f>
        <v>0</v>
      </c>
      <c r="M83" s="275">
        <f>'PAA-1 2000'!C83*'PAA-1 2000'!M83</f>
        <v>138.5</v>
      </c>
      <c r="N83" s="275">
        <f>'PAA-1 2000'!C83*'PAA-1 2000'!N83</f>
        <v>0</v>
      </c>
      <c r="O83" s="275">
        <f>'PAA-1 2000'!C83*'PAA-1 2000'!O83</f>
        <v>0</v>
      </c>
      <c r="P83" s="369">
        <f t="shared" si="2"/>
        <v>554</v>
      </c>
      <c r="Q83" s="367">
        <f t="shared" si="3"/>
        <v>0</v>
      </c>
    </row>
    <row r="84" spans="1:17" ht="14.1" customHeight="1">
      <c r="A84" s="272"/>
      <c r="B84" s="336" t="s">
        <v>280</v>
      </c>
      <c r="C84" s="274">
        <f>'PAA-1 2000'!Q84</f>
        <v>1108</v>
      </c>
      <c r="D84" s="275">
        <f>'PAA-1 2000'!C84*'PAA-1 2000'!D84</f>
        <v>277</v>
      </c>
      <c r="E84" s="275">
        <f>'PAA-1 2000'!C84*'PAA-1 2000'!E84</f>
        <v>0</v>
      </c>
      <c r="F84" s="275">
        <f>'PAA-1 2000'!C84*'PAA-1 2000'!F84</f>
        <v>0</v>
      </c>
      <c r="G84" s="275">
        <f>'PAA-1 2000'!C84*'PAA-1 2000'!G84</f>
        <v>277</v>
      </c>
      <c r="H84" s="275">
        <f>'PAA-1 2000'!C84*'PAA-1 2000'!H84</f>
        <v>0</v>
      </c>
      <c r="I84" s="275">
        <f>'PAA-1 2000'!C84*'PAA-1 2000'!I84</f>
        <v>0</v>
      </c>
      <c r="J84" s="275">
        <f>'PAA-1 2000'!C84*'PAA-1 2000'!J84</f>
        <v>277</v>
      </c>
      <c r="K84" s="275">
        <f>'PAA-1 2000'!C84*'PAA-1 2000'!K84</f>
        <v>0</v>
      </c>
      <c r="L84" s="275">
        <f>'PAA-1 2000'!C84*'PAA-1 2000'!L84</f>
        <v>0</v>
      </c>
      <c r="M84" s="275">
        <f>'PAA-1 2000'!C84*'PAA-1 2000'!M84</f>
        <v>277</v>
      </c>
      <c r="N84" s="275">
        <f>'PAA-1 2000'!C84*'PAA-1 2000'!N84</f>
        <v>0</v>
      </c>
      <c r="O84" s="275">
        <f>'PAA-1 2000'!C84*'PAA-1 2000'!O84</f>
        <v>0</v>
      </c>
      <c r="P84" s="369">
        <f t="shared" si="2"/>
        <v>1108</v>
      </c>
      <c r="Q84" s="367">
        <f t="shared" si="3"/>
        <v>0</v>
      </c>
    </row>
    <row r="85" spans="1:17" ht="14.1" customHeight="1">
      <c r="A85" s="272"/>
      <c r="B85" s="336" t="s">
        <v>281</v>
      </c>
      <c r="C85" s="274">
        <f>'PAA-1 2000'!Q85</f>
        <v>1758</v>
      </c>
      <c r="D85" s="275">
        <f>'PAA-1 2000'!C85*'PAA-1 2000'!D85</f>
        <v>439.5</v>
      </c>
      <c r="E85" s="275">
        <f>'PAA-1 2000'!C85*'PAA-1 2000'!E85</f>
        <v>0</v>
      </c>
      <c r="F85" s="275">
        <f>'PAA-1 2000'!C85*'PAA-1 2000'!F85</f>
        <v>0</v>
      </c>
      <c r="G85" s="275">
        <f>'PAA-1 2000'!C85*'PAA-1 2000'!G85</f>
        <v>439.5</v>
      </c>
      <c r="H85" s="275">
        <f>'PAA-1 2000'!C85*'PAA-1 2000'!H85</f>
        <v>0</v>
      </c>
      <c r="I85" s="275">
        <f>'PAA-1 2000'!C85*'PAA-1 2000'!I85</f>
        <v>0</v>
      </c>
      <c r="J85" s="275">
        <f>'PAA-1 2000'!C85*'PAA-1 2000'!J85</f>
        <v>439.5</v>
      </c>
      <c r="K85" s="275">
        <f>'PAA-1 2000'!C85*'PAA-1 2000'!K85</f>
        <v>0</v>
      </c>
      <c r="L85" s="275">
        <f>'PAA-1 2000'!C85*'PAA-1 2000'!L85</f>
        <v>0</v>
      </c>
      <c r="M85" s="275">
        <f>'PAA-1 2000'!C85*'PAA-1 2000'!M85</f>
        <v>439.5</v>
      </c>
      <c r="N85" s="275">
        <f>'PAA-1 2000'!C85*'PAA-1 2000'!N85</f>
        <v>0</v>
      </c>
      <c r="O85" s="275">
        <f>'PAA-1 2000'!C85*'PAA-1 2000'!O85</f>
        <v>0</v>
      </c>
      <c r="P85" s="369">
        <f t="shared" si="2"/>
        <v>1758</v>
      </c>
      <c r="Q85" s="367">
        <f t="shared" si="3"/>
        <v>0</v>
      </c>
    </row>
    <row r="86" spans="1:17" ht="14.1" customHeight="1">
      <c r="A86" s="272"/>
      <c r="B86" s="338" t="s">
        <v>282</v>
      </c>
      <c r="C86" s="274">
        <f>'PAA-1 2000'!Q86</f>
        <v>152.77199999999999</v>
      </c>
      <c r="D86" s="275">
        <f>'PAA-1 2000'!C86*'PAA-1 2000'!D86</f>
        <v>40.739199999999997</v>
      </c>
      <c r="E86" s="275">
        <f>'PAA-1 2000'!C86*'PAA-1 2000'!E86</f>
        <v>0</v>
      </c>
      <c r="F86" s="275">
        <f>'PAA-1 2000'!C86*'PAA-1 2000'!F86</f>
        <v>0</v>
      </c>
      <c r="G86" s="275">
        <f>'PAA-1 2000'!C86*'PAA-1 2000'!G86</f>
        <v>40.739199999999997</v>
      </c>
      <c r="H86" s="275">
        <f>'PAA-1 2000'!C86*'PAA-1 2000'!H86</f>
        <v>0</v>
      </c>
      <c r="I86" s="275">
        <f>'PAA-1 2000'!C86*'PAA-1 2000'!I86</f>
        <v>0</v>
      </c>
      <c r="J86" s="275">
        <f>'PAA-1 2000'!C86*'PAA-1 2000'!J86</f>
        <v>40.739199999999997</v>
      </c>
      <c r="K86" s="275">
        <f>'PAA-1 2000'!C86*'PAA-1 2000'!K86</f>
        <v>0</v>
      </c>
      <c r="L86" s="275">
        <f>'PAA-1 2000'!C86*'PAA-1 2000'!L86</f>
        <v>0</v>
      </c>
      <c r="M86" s="275">
        <f>'PAA-1 2000'!C86*'PAA-1 2000'!M86</f>
        <v>30.554399999999998</v>
      </c>
      <c r="N86" s="275">
        <f>'PAA-1 2000'!C86*'PAA-1 2000'!N86</f>
        <v>0</v>
      </c>
      <c r="O86" s="275">
        <f>'PAA-1 2000'!C86*'PAA-1 2000'!O86</f>
        <v>0</v>
      </c>
      <c r="P86" s="369">
        <f t="shared" si="2"/>
        <v>152.77199999999999</v>
      </c>
      <c r="Q86" s="367">
        <f t="shared" si="3"/>
        <v>0</v>
      </c>
    </row>
    <row r="87" spans="1:17" ht="14.1" customHeight="1">
      <c r="A87" s="272"/>
      <c r="B87" s="336" t="s">
        <v>127</v>
      </c>
      <c r="C87" s="274">
        <f>'PAA-1 2000'!Q87</f>
        <v>500</v>
      </c>
      <c r="D87" s="275">
        <f>'PAA-1 2000'!C87*'PAA-1 2000'!D87</f>
        <v>500</v>
      </c>
      <c r="E87" s="275">
        <f>'PAA-1 2000'!C87*'PAA-1 2000'!E87</f>
        <v>0</v>
      </c>
      <c r="F87" s="275">
        <f>'PAA-1 2000'!C87*'PAA-1 2000'!F87</f>
        <v>0</v>
      </c>
      <c r="G87" s="275">
        <f>'PAA-1 2000'!C87*'PAA-1 2000'!G87</f>
        <v>0</v>
      </c>
      <c r="H87" s="275">
        <f>'PAA-1 2000'!C87*'PAA-1 2000'!H87</f>
        <v>0</v>
      </c>
      <c r="I87" s="275">
        <f>'PAA-1 2000'!C87*'PAA-1 2000'!I87</f>
        <v>0</v>
      </c>
      <c r="J87" s="275">
        <f>'PAA-1 2000'!C87*'PAA-1 2000'!J87</f>
        <v>0</v>
      </c>
      <c r="K87" s="275">
        <f>'PAA-1 2000'!C87*'PAA-1 2000'!K87</f>
        <v>0</v>
      </c>
      <c r="L87" s="275">
        <f>'PAA-1 2000'!C87*'PAA-1 2000'!L87</f>
        <v>0</v>
      </c>
      <c r="M87" s="275">
        <f>'PAA-1 2000'!C87*'PAA-1 2000'!M87</f>
        <v>0</v>
      </c>
      <c r="N87" s="275">
        <f>'PAA-1 2000'!C87*'PAA-1 2000'!N87</f>
        <v>0</v>
      </c>
      <c r="O87" s="275">
        <f>'PAA-1 2000'!C87*'PAA-1 2000'!O87</f>
        <v>0</v>
      </c>
      <c r="P87" s="369">
        <f t="shared" si="2"/>
        <v>500</v>
      </c>
      <c r="Q87" s="367">
        <f t="shared" si="3"/>
        <v>0</v>
      </c>
    </row>
    <row r="88" spans="1:17" ht="14.1" customHeight="1">
      <c r="A88" s="272"/>
      <c r="B88" s="336" t="s">
        <v>283</v>
      </c>
      <c r="C88" s="274">
        <f>'PAA-1 2000'!Q88</f>
        <v>168.70000000000002</v>
      </c>
      <c r="D88" s="275">
        <f>'PAA-1 2000'!C88*'PAA-1 2000'!D88</f>
        <v>67.48</v>
      </c>
      <c r="E88" s="275">
        <f>'PAA-1 2000'!C88*'PAA-1 2000'!E88</f>
        <v>0</v>
      </c>
      <c r="F88" s="275">
        <f>'PAA-1 2000'!C88*'PAA-1 2000'!F88</f>
        <v>0</v>
      </c>
      <c r="G88" s="275">
        <f>'PAA-1 2000'!C88*'PAA-1 2000'!G88</f>
        <v>67.48</v>
      </c>
      <c r="H88" s="275">
        <f>'PAA-1 2000'!C88*'PAA-1 2000'!H88</f>
        <v>0</v>
      </c>
      <c r="I88" s="275">
        <f>'PAA-1 2000'!C88*'PAA-1 2000'!I88</f>
        <v>0</v>
      </c>
      <c r="J88" s="275">
        <f>'PAA-1 2000'!C88*'PAA-1 2000'!J88</f>
        <v>33.74</v>
      </c>
      <c r="K88" s="275">
        <f>'PAA-1 2000'!C88*'PAA-1 2000'!K88</f>
        <v>0</v>
      </c>
      <c r="L88" s="275">
        <f>'PAA-1 2000'!C88*'PAA-1 2000'!L88</f>
        <v>0</v>
      </c>
      <c r="M88" s="275">
        <f>'PAA-1 2000'!C88*'PAA-1 2000'!M88</f>
        <v>0</v>
      </c>
      <c r="N88" s="275">
        <f>'PAA-1 2000'!C88*'PAA-1 2000'!N88</f>
        <v>0</v>
      </c>
      <c r="O88" s="275">
        <f>'PAA-1 2000'!C88*'PAA-1 2000'!O88</f>
        <v>0</v>
      </c>
      <c r="P88" s="369">
        <f t="shared" si="2"/>
        <v>168.70000000000002</v>
      </c>
      <c r="Q88" s="367">
        <f t="shared" si="3"/>
        <v>0</v>
      </c>
    </row>
    <row r="89" spans="1:17" ht="14.1" customHeight="1">
      <c r="A89" s="272"/>
      <c r="B89" s="337" t="s">
        <v>284</v>
      </c>
      <c r="C89" s="274">
        <f>'PAA-1 2000'!Q89</f>
        <v>813.38040000000001</v>
      </c>
      <c r="D89" s="275">
        <f>'PAA-1 2000'!C89*'PAA-1 2000'!D89</f>
        <v>214.8552</v>
      </c>
      <c r="E89" s="275">
        <f>'PAA-1 2000'!C89*'PAA-1 2000'!E89</f>
        <v>0</v>
      </c>
      <c r="F89" s="275">
        <f>'PAA-1 2000'!C89*'PAA-1 2000'!F89</f>
        <v>0</v>
      </c>
      <c r="G89" s="275">
        <f>'PAA-1 2000'!C89*'PAA-1 2000'!G89</f>
        <v>199.50839999999999</v>
      </c>
      <c r="H89" s="275">
        <f>'PAA-1 2000'!C89*'PAA-1 2000'!H89</f>
        <v>0</v>
      </c>
      <c r="I89" s="275">
        <f>'PAA-1 2000'!C89*'PAA-1 2000'!I89</f>
        <v>0</v>
      </c>
      <c r="J89" s="275">
        <f>'PAA-1 2000'!C89*'PAA-1 2000'!J89</f>
        <v>199.50839999999999</v>
      </c>
      <c r="K89" s="275">
        <f>'PAA-1 2000'!C89*'PAA-1 2000'!K89</f>
        <v>0</v>
      </c>
      <c r="L89" s="275">
        <f>'PAA-1 2000'!C89*'PAA-1 2000'!L89</f>
        <v>0</v>
      </c>
      <c r="M89" s="275">
        <f>'PAA-1 2000'!C89*'PAA-1 2000'!M89</f>
        <v>199.50839999999999</v>
      </c>
      <c r="N89" s="275">
        <f>'PAA-1 2000'!C89*'PAA-1 2000'!N89</f>
        <v>0</v>
      </c>
      <c r="O89" s="275">
        <f>'PAA-1 2000'!C89*'PAA-1 2000'!O89</f>
        <v>0</v>
      </c>
      <c r="P89" s="369">
        <f t="shared" si="2"/>
        <v>813.38040000000001</v>
      </c>
      <c r="Q89" s="367">
        <f t="shared" si="3"/>
        <v>0</v>
      </c>
    </row>
    <row r="90" spans="1:17" ht="14.1" customHeight="1">
      <c r="A90" s="272"/>
      <c r="B90" s="336" t="s">
        <v>285</v>
      </c>
      <c r="C90" s="274">
        <f>'PAA-1 2000'!Q90</f>
        <v>137.34</v>
      </c>
      <c r="D90" s="275">
        <f>'PAA-1 2000'!C90*'PAA-1 2000'!D90</f>
        <v>45.78</v>
      </c>
      <c r="E90" s="275">
        <f>'PAA-1 2000'!C90*'PAA-1 2000'!E90</f>
        <v>0</v>
      </c>
      <c r="F90" s="275">
        <f>'PAA-1 2000'!C90*'PAA-1 2000'!F90</f>
        <v>0</v>
      </c>
      <c r="G90" s="275">
        <f>'PAA-1 2000'!C90*'PAA-1 2000'!G90</f>
        <v>45.78</v>
      </c>
      <c r="H90" s="275">
        <f>'PAA-1 2000'!C90*'PAA-1 2000'!H90</f>
        <v>0</v>
      </c>
      <c r="I90" s="275">
        <f>'PAA-1 2000'!C90*'PAA-1 2000'!I90</f>
        <v>0</v>
      </c>
      <c r="J90" s="275">
        <f>'PAA-1 2000'!C90*'PAA-1 2000'!J90</f>
        <v>22.89</v>
      </c>
      <c r="K90" s="275">
        <f>'PAA-1 2000'!C90*'PAA-1 2000'!K90</f>
        <v>0</v>
      </c>
      <c r="L90" s="275">
        <f>'PAA-1 2000'!C90*'PAA-1 2000'!L90</f>
        <v>0</v>
      </c>
      <c r="M90" s="275">
        <f>'PAA-1 2000'!C90*'PAA-1 2000'!M90</f>
        <v>22.89</v>
      </c>
      <c r="N90" s="275">
        <f>'PAA-1 2000'!C90*'PAA-1 2000'!N90</f>
        <v>0</v>
      </c>
      <c r="O90" s="275">
        <f>'PAA-1 2000'!C90*'PAA-1 2000'!O90</f>
        <v>0</v>
      </c>
      <c r="P90" s="369">
        <f t="shared" si="2"/>
        <v>137.34</v>
      </c>
      <c r="Q90" s="367">
        <f t="shared" si="3"/>
        <v>0</v>
      </c>
    </row>
    <row r="91" spans="1:17" ht="14.1" customHeight="1">
      <c r="A91" s="272"/>
      <c r="B91" s="337" t="s">
        <v>286</v>
      </c>
      <c r="C91" s="274">
        <f>'PAA-1 2000'!Q91</f>
        <v>102.31200000000001</v>
      </c>
      <c r="D91" s="275">
        <f>'PAA-1 2000'!C91*'PAA-1 2000'!D91</f>
        <v>40.924800000000005</v>
      </c>
      <c r="E91" s="275">
        <f>'PAA-1 2000'!C91*'PAA-1 2000'!E91</f>
        <v>0</v>
      </c>
      <c r="F91" s="275">
        <f>'PAA-1 2000'!C91*'PAA-1 2000'!F91</f>
        <v>0</v>
      </c>
      <c r="G91" s="275">
        <f>'PAA-1 2000'!C91*'PAA-1 2000'!G91</f>
        <v>40.924800000000005</v>
      </c>
      <c r="H91" s="275">
        <f>'PAA-1 2000'!C91*'PAA-1 2000'!H91</f>
        <v>0</v>
      </c>
      <c r="I91" s="275">
        <f>'PAA-1 2000'!C91*'PAA-1 2000'!I91</f>
        <v>0</v>
      </c>
      <c r="J91" s="275">
        <f>'PAA-1 2000'!C91*'PAA-1 2000'!J91</f>
        <v>20.462400000000002</v>
      </c>
      <c r="K91" s="275">
        <f>'PAA-1 2000'!C91*'PAA-1 2000'!K91</f>
        <v>0</v>
      </c>
      <c r="L91" s="275">
        <f>'PAA-1 2000'!C91*'PAA-1 2000'!L91</f>
        <v>0</v>
      </c>
      <c r="M91" s="275">
        <f>'PAA-1 2000'!C91*'PAA-1 2000'!M91</f>
        <v>0</v>
      </c>
      <c r="N91" s="275">
        <f>'PAA-1 2000'!C91*'PAA-1 2000'!N91</f>
        <v>0</v>
      </c>
      <c r="O91" s="275">
        <f>'PAA-1 2000'!C91*'PAA-1 2000'!O91</f>
        <v>0</v>
      </c>
      <c r="P91" s="369">
        <f t="shared" si="2"/>
        <v>102.31200000000001</v>
      </c>
      <c r="Q91" s="367">
        <f t="shared" si="3"/>
        <v>0</v>
      </c>
    </row>
    <row r="92" spans="1:17" ht="14.1" customHeight="1">
      <c r="A92" s="272"/>
      <c r="B92" s="336" t="s">
        <v>287</v>
      </c>
      <c r="C92" s="274">
        <f>'PAA-1 2000'!Q92</f>
        <v>253.44</v>
      </c>
      <c r="D92" s="275">
        <f>'PAA-1 2000'!C92*'PAA-1 2000'!D92</f>
        <v>126.72</v>
      </c>
      <c r="E92" s="275">
        <f>'PAA-1 2000'!C92*'PAA-1 2000'!E92</f>
        <v>0</v>
      </c>
      <c r="F92" s="275">
        <f>'PAA-1 2000'!C92*'PAA-1 2000'!F92</f>
        <v>0</v>
      </c>
      <c r="G92" s="275">
        <f>'PAA-1 2000'!C92*'PAA-1 2000'!G92</f>
        <v>63.36</v>
      </c>
      <c r="H92" s="275">
        <f>'PAA-1 2000'!C92*'PAA-1 2000'!H92</f>
        <v>0</v>
      </c>
      <c r="I92" s="275">
        <f>'PAA-1 2000'!C92*'PAA-1 2000'!I92</f>
        <v>0</v>
      </c>
      <c r="J92" s="275">
        <f>'PAA-1 2000'!C92*'PAA-1 2000'!J92</f>
        <v>63.36</v>
      </c>
      <c r="K92" s="275">
        <f>'PAA-1 2000'!C92*'PAA-1 2000'!K92</f>
        <v>0</v>
      </c>
      <c r="L92" s="275">
        <f>'PAA-1 2000'!C92*'PAA-1 2000'!L92</f>
        <v>0</v>
      </c>
      <c r="M92" s="275">
        <f>'PAA-1 2000'!C92*'PAA-1 2000'!M92</f>
        <v>0</v>
      </c>
      <c r="N92" s="275">
        <f>'PAA-1 2000'!C92*'PAA-1 2000'!N92</f>
        <v>0</v>
      </c>
      <c r="O92" s="275">
        <f>'PAA-1 2000'!C92*'PAA-1 2000'!O92</f>
        <v>0</v>
      </c>
      <c r="P92" s="369">
        <f t="shared" si="2"/>
        <v>253.44</v>
      </c>
      <c r="Q92" s="367">
        <f t="shared" si="3"/>
        <v>0</v>
      </c>
    </row>
    <row r="93" spans="1:17" ht="14.1" customHeight="1">
      <c r="A93" s="272"/>
      <c r="B93" s="336" t="s">
        <v>288</v>
      </c>
      <c r="C93" s="274">
        <f>'PAA-1 2000'!Q93</f>
        <v>57.304000000000002</v>
      </c>
      <c r="D93" s="275">
        <f>'PAA-1 2000'!C93*'PAA-1 2000'!D93</f>
        <v>28.652000000000001</v>
      </c>
      <c r="E93" s="275">
        <f>'PAA-1 2000'!C93*'PAA-1 2000'!E93</f>
        <v>0</v>
      </c>
      <c r="F93" s="275">
        <f>'PAA-1 2000'!C93*'PAA-1 2000'!F93</f>
        <v>0</v>
      </c>
      <c r="G93" s="275">
        <f>'PAA-1 2000'!C93*'PAA-1 2000'!G93</f>
        <v>14.326000000000001</v>
      </c>
      <c r="H93" s="275">
        <f>'PAA-1 2000'!C93*'PAA-1 2000'!H93</f>
        <v>0</v>
      </c>
      <c r="I93" s="275">
        <f>'PAA-1 2000'!C93*'PAA-1 2000'!I93</f>
        <v>0</v>
      </c>
      <c r="J93" s="275">
        <f>'PAA-1 2000'!C93*'PAA-1 2000'!J93</f>
        <v>14.326000000000001</v>
      </c>
      <c r="K93" s="275">
        <f>'PAA-1 2000'!C93*'PAA-1 2000'!K93</f>
        <v>0</v>
      </c>
      <c r="L93" s="275">
        <f>'PAA-1 2000'!C93*'PAA-1 2000'!L93</f>
        <v>0</v>
      </c>
      <c r="M93" s="275">
        <f>'PAA-1 2000'!C93*'PAA-1 2000'!M93</f>
        <v>0</v>
      </c>
      <c r="N93" s="275">
        <f>'PAA-1 2000'!C93*'PAA-1 2000'!N93</f>
        <v>0</v>
      </c>
      <c r="O93" s="275">
        <f>'PAA-1 2000'!C93*'PAA-1 2000'!O93</f>
        <v>0</v>
      </c>
      <c r="P93" s="369">
        <f t="shared" si="2"/>
        <v>57.304000000000002</v>
      </c>
      <c r="Q93" s="367">
        <f t="shared" si="3"/>
        <v>0</v>
      </c>
    </row>
    <row r="94" spans="1:17" ht="14.1" customHeight="1">
      <c r="A94" s="272"/>
      <c r="B94" s="336" t="s">
        <v>289</v>
      </c>
      <c r="C94" s="274">
        <f>'PAA-1 2000'!Q94</f>
        <v>591.76</v>
      </c>
      <c r="D94" s="275">
        <f>'PAA-1 2000'!C94*'PAA-1 2000'!D94</f>
        <v>159.32000000000002</v>
      </c>
      <c r="E94" s="275">
        <f>'PAA-1 2000'!C94*'PAA-1 2000'!E94</f>
        <v>0</v>
      </c>
      <c r="F94" s="275">
        <f>'PAA-1 2000'!C94*'PAA-1 2000'!F94</f>
        <v>0</v>
      </c>
      <c r="G94" s="275">
        <f>'PAA-1 2000'!C94*'PAA-1 2000'!G94</f>
        <v>159.32000000000002</v>
      </c>
      <c r="H94" s="275">
        <f>'PAA-1 2000'!C94*'PAA-1 2000'!H94</f>
        <v>0</v>
      </c>
      <c r="I94" s="275">
        <f>'PAA-1 2000'!C94*'PAA-1 2000'!I94</f>
        <v>0</v>
      </c>
      <c r="J94" s="275">
        <f>'PAA-1 2000'!C94*'PAA-1 2000'!J94</f>
        <v>136.56</v>
      </c>
      <c r="K94" s="275">
        <f>'PAA-1 2000'!C94*'PAA-1 2000'!K94</f>
        <v>0</v>
      </c>
      <c r="L94" s="275">
        <f>'PAA-1 2000'!C94*'PAA-1 2000'!L94</f>
        <v>0</v>
      </c>
      <c r="M94" s="275">
        <f>'PAA-1 2000'!C94*'PAA-1 2000'!M94</f>
        <v>136.56</v>
      </c>
      <c r="N94" s="275">
        <f>'PAA-1 2000'!C94*'PAA-1 2000'!N94</f>
        <v>0</v>
      </c>
      <c r="O94" s="275">
        <f>'PAA-1 2000'!C94*'PAA-1 2000'!O94</f>
        <v>0</v>
      </c>
      <c r="P94" s="369">
        <f t="shared" si="2"/>
        <v>591.76</v>
      </c>
      <c r="Q94" s="367">
        <f t="shared" si="3"/>
        <v>0</v>
      </c>
    </row>
    <row r="95" spans="1:17" ht="14.1" customHeight="1">
      <c r="A95" s="272"/>
      <c r="B95" s="336" t="s">
        <v>290</v>
      </c>
      <c r="C95" s="274">
        <f>'PAA-1 2000'!Q95</f>
        <v>190.07999999999998</v>
      </c>
      <c r="D95" s="275">
        <f>'PAA-1 2000'!C95*'PAA-1 2000'!D95</f>
        <v>63.36</v>
      </c>
      <c r="E95" s="275">
        <f>'PAA-1 2000'!C95*'PAA-1 2000'!E95</f>
        <v>0</v>
      </c>
      <c r="F95" s="275">
        <f>'PAA-1 2000'!C95*'PAA-1 2000'!F95</f>
        <v>0</v>
      </c>
      <c r="G95" s="275">
        <f>'PAA-1 2000'!C95*'PAA-1 2000'!G95</f>
        <v>63.36</v>
      </c>
      <c r="H95" s="275">
        <f>'PAA-1 2000'!C95*'PAA-1 2000'!H95</f>
        <v>0</v>
      </c>
      <c r="I95" s="275">
        <f>'PAA-1 2000'!C95*'PAA-1 2000'!I95</f>
        <v>0</v>
      </c>
      <c r="J95" s="275">
        <f>'PAA-1 2000'!C95*'PAA-1 2000'!J95</f>
        <v>63.36</v>
      </c>
      <c r="K95" s="275">
        <f>'PAA-1 2000'!C95*'PAA-1 2000'!K95</f>
        <v>0</v>
      </c>
      <c r="L95" s="275">
        <f>'PAA-1 2000'!C95*'PAA-1 2000'!L95</f>
        <v>0</v>
      </c>
      <c r="M95" s="275">
        <f>'PAA-1 2000'!C95*'PAA-1 2000'!M95</f>
        <v>0</v>
      </c>
      <c r="N95" s="275">
        <f>'PAA-1 2000'!C95*'PAA-1 2000'!N95</f>
        <v>0</v>
      </c>
      <c r="O95" s="275">
        <f>'PAA-1 2000'!C95*'PAA-1 2000'!O95</f>
        <v>0</v>
      </c>
      <c r="P95" s="369">
        <f t="shared" si="2"/>
        <v>190.07999999999998</v>
      </c>
      <c r="Q95" s="367">
        <f t="shared" si="3"/>
        <v>0</v>
      </c>
    </row>
    <row r="96" spans="1:17" ht="14.1" customHeight="1">
      <c r="A96" s="272"/>
      <c r="B96" s="336" t="s">
        <v>291</v>
      </c>
      <c r="C96" s="274">
        <f>'PAA-1 2000'!Q96</f>
        <v>27.32</v>
      </c>
      <c r="D96" s="275">
        <f>'PAA-1 2000'!C96*'PAA-1 2000'!D96</f>
        <v>27.32</v>
      </c>
      <c r="E96" s="275">
        <f>'PAA-1 2000'!C96*'PAA-1 2000'!E96</f>
        <v>0</v>
      </c>
      <c r="F96" s="275">
        <f>'PAA-1 2000'!C96*'PAA-1 2000'!F96</f>
        <v>0</v>
      </c>
      <c r="G96" s="275">
        <f>'PAA-1 2000'!C96*'PAA-1 2000'!G96</f>
        <v>0</v>
      </c>
      <c r="H96" s="275">
        <f>'PAA-1 2000'!C96*'PAA-1 2000'!H96</f>
        <v>0</v>
      </c>
      <c r="I96" s="275">
        <f>'PAA-1 2000'!C96*'PAA-1 2000'!I96</f>
        <v>0</v>
      </c>
      <c r="J96" s="275">
        <f>'PAA-1 2000'!C96*'PAA-1 2000'!J96</f>
        <v>0</v>
      </c>
      <c r="K96" s="275">
        <f>'PAA-1 2000'!C96*'PAA-1 2000'!K96</f>
        <v>0</v>
      </c>
      <c r="L96" s="275">
        <f>'PAA-1 2000'!C96*'PAA-1 2000'!L96</f>
        <v>0</v>
      </c>
      <c r="M96" s="275">
        <f>'PAA-1 2000'!C96*'PAA-1 2000'!M96</f>
        <v>0</v>
      </c>
      <c r="N96" s="275">
        <f>'PAA-1 2000'!C96*'PAA-1 2000'!N96</f>
        <v>0</v>
      </c>
      <c r="O96" s="275">
        <f>'PAA-1 2000'!C96*'PAA-1 2000'!O96</f>
        <v>0</v>
      </c>
      <c r="P96" s="369">
        <f t="shared" si="2"/>
        <v>27.32</v>
      </c>
      <c r="Q96" s="367">
        <f t="shared" si="3"/>
        <v>0</v>
      </c>
    </row>
    <row r="97" spans="1:17" ht="14.1" customHeight="1">
      <c r="A97" s="272"/>
      <c r="B97" s="336" t="s">
        <v>292</v>
      </c>
      <c r="C97" s="274">
        <f>'PAA-1 2000'!Q97</f>
        <v>53.79</v>
      </c>
      <c r="D97" s="275">
        <f>'PAA-1 2000'!C97*'PAA-1 2000'!D97</f>
        <v>17.93</v>
      </c>
      <c r="E97" s="275">
        <f>'PAA-1 2000'!C97*'PAA-1 2000'!E97</f>
        <v>0</v>
      </c>
      <c r="F97" s="275">
        <f>'PAA-1 2000'!C97*'PAA-1 2000'!F97</f>
        <v>0</v>
      </c>
      <c r="G97" s="275">
        <f>'PAA-1 2000'!C97*'PAA-1 2000'!G97</f>
        <v>17.93</v>
      </c>
      <c r="H97" s="275">
        <f>'PAA-1 2000'!C97*'PAA-1 2000'!H97</f>
        <v>0</v>
      </c>
      <c r="I97" s="275">
        <f>'PAA-1 2000'!C97*'PAA-1 2000'!I97</f>
        <v>0</v>
      </c>
      <c r="J97" s="275">
        <f>'PAA-1 2000'!C97*'PAA-1 2000'!J97</f>
        <v>17.93</v>
      </c>
      <c r="K97" s="275">
        <f>'PAA-1 2000'!C97*'PAA-1 2000'!K97</f>
        <v>0</v>
      </c>
      <c r="L97" s="275">
        <f>'PAA-1 2000'!C97*'PAA-1 2000'!L97</f>
        <v>0</v>
      </c>
      <c r="M97" s="275">
        <f>'PAA-1 2000'!C97*'PAA-1 2000'!M97</f>
        <v>0</v>
      </c>
      <c r="N97" s="275">
        <f>'PAA-1 2000'!C97*'PAA-1 2000'!N97</f>
        <v>0</v>
      </c>
      <c r="O97" s="275">
        <f>'PAA-1 2000'!C97*'PAA-1 2000'!O97</f>
        <v>0</v>
      </c>
      <c r="P97" s="369">
        <f t="shared" si="2"/>
        <v>53.79</v>
      </c>
      <c r="Q97" s="367">
        <f t="shared" si="3"/>
        <v>0</v>
      </c>
    </row>
    <row r="98" spans="1:17" ht="14.1" customHeight="1">
      <c r="A98" s="272"/>
      <c r="B98" s="336" t="s">
        <v>293</v>
      </c>
      <c r="C98" s="274">
        <f>'PAA-1 2000'!Q98</f>
        <v>2144.6699999999996</v>
      </c>
      <c r="D98" s="275">
        <f>'PAA-1 2000'!C98*'PAA-1 2000'!D98</f>
        <v>584.91</v>
      </c>
      <c r="E98" s="275">
        <f>'PAA-1 2000'!C98*'PAA-1 2000'!E98</f>
        <v>0</v>
      </c>
      <c r="F98" s="275">
        <f>'PAA-1 2000'!C98*'PAA-1 2000'!F98</f>
        <v>0</v>
      </c>
      <c r="G98" s="275">
        <f>'PAA-1 2000'!C98*'PAA-1 2000'!G98</f>
        <v>519.91999999999996</v>
      </c>
      <c r="H98" s="275">
        <f>'PAA-1 2000'!C98*'PAA-1 2000'!H98</f>
        <v>0</v>
      </c>
      <c r="I98" s="275">
        <f>'PAA-1 2000'!C98*'PAA-1 2000'!I98</f>
        <v>0</v>
      </c>
      <c r="J98" s="275">
        <f>'PAA-1 2000'!C98*'PAA-1 2000'!J98</f>
        <v>519.91999999999996</v>
      </c>
      <c r="K98" s="275">
        <f>'PAA-1 2000'!C98*'PAA-1 2000'!K98</f>
        <v>0</v>
      </c>
      <c r="L98" s="275">
        <f>'PAA-1 2000'!C98*'PAA-1 2000'!L98</f>
        <v>0</v>
      </c>
      <c r="M98" s="275">
        <f>'PAA-1 2000'!C98*'PAA-1 2000'!M98</f>
        <v>519.91999999999996</v>
      </c>
      <c r="N98" s="275">
        <f>'PAA-1 2000'!C98*'PAA-1 2000'!N98</f>
        <v>0</v>
      </c>
      <c r="O98" s="275">
        <f>'PAA-1 2000'!C98*'PAA-1 2000'!O98</f>
        <v>0</v>
      </c>
      <c r="P98" s="369">
        <f t="shared" si="2"/>
        <v>2144.67</v>
      </c>
      <c r="Q98" s="367">
        <f t="shared" si="3"/>
        <v>0</v>
      </c>
    </row>
    <row r="99" spans="1:17" ht="14.1" customHeight="1">
      <c r="A99" s="272"/>
      <c r="B99" s="336" t="s">
        <v>294</v>
      </c>
      <c r="C99" s="274">
        <f>'PAA-1 2000'!Q99</f>
        <v>1179.5</v>
      </c>
      <c r="D99" s="275">
        <f>'PAA-1 2000'!C99*'PAA-1 2000'!D99</f>
        <v>330.26</v>
      </c>
      <c r="E99" s="275">
        <f>'PAA-1 2000'!C99*'PAA-1 2000'!E99</f>
        <v>0</v>
      </c>
      <c r="F99" s="275">
        <f>'PAA-1 2000'!C99*'PAA-1 2000'!F99</f>
        <v>0</v>
      </c>
      <c r="G99" s="275">
        <f>'PAA-1 2000'!C99*'PAA-1 2000'!G99</f>
        <v>283.08</v>
      </c>
      <c r="H99" s="275">
        <f>'PAA-1 2000'!C99*'PAA-1 2000'!H99</f>
        <v>0</v>
      </c>
      <c r="I99" s="275">
        <f>'PAA-1 2000'!C99*'PAA-1 2000'!I99</f>
        <v>0</v>
      </c>
      <c r="J99" s="275">
        <f>'PAA-1 2000'!C99*'PAA-1 2000'!J99</f>
        <v>283.08</v>
      </c>
      <c r="K99" s="275">
        <f>'PAA-1 2000'!C99*'PAA-1 2000'!K99</f>
        <v>0</v>
      </c>
      <c r="L99" s="275">
        <f>'PAA-1 2000'!C99*'PAA-1 2000'!L99</f>
        <v>0</v>
      </c>
      <c r="M99" s="275">
        <f>'PAA-1 2000'!C99*'PAA-1 2000'!M99</f>
        <v>283.08</v>
      </c>
      <c r="N99" s="275">
        <f>'PAA-1 2000'!C99*'PAA-1 2000'!N99</f>
        <v>0</v>
      </c>
      <c r="O99" s="275">
        <f>'PAA-1 2000'!C99*'PAA-1 2000'!O99</f>
        <v>0</v>
      </c>
      <c r="P99" s="369">
        <f t="shared" si="2"/>
        <v>1179.4999999999998</v>
      </c>
      <c r="Q99" s="367">
        <f t="shared" si="3"/>
        <v>0</v>
      </c>
    </row>
    <row r="100" spans="1:17" ht="14.1" customHeight="1">
      <c r="A100" s="272"/>
      <c r="B100" s="336" t="s">
        <v>295</v>
      </c>
      <c r="C100" s="274">
        <f>'PAA-1 2000'!Q100</f>
        <v>1037.96</v>
      </c>
      <c r="D100" s="275">
        <f>'PAA-1 2000'!C100*'PAA-1 2000'!D100</f>
        <v>283.08</v>
      </c>
      <c r="E100" s="275">
        <f>'PAA-1 2000'!C100*'PAA-1 2000'!E100</f>
        <v>0</v>
      </c>
      <c r="F100" s="275">
        <f>'PAA-1 2000'!C100*'PAA-1 2000'!F100</f>
        <v>0</v>
      </c>
      <c r="G100" s="275">
        <f>'PAA-1 2000'!C100*'PAA-1 2000'!G100</f>
        <v>283.08</v>
      </c>
      <c r="H100" s="275">
        <f>'PAA-1 2000'!C100*'PAA-1 2000'!H100</f>
        <v>0</v>
      </c>
      <c r="I100" s="275">
        <f>'PAA-1 2000'!C100*'PAA-1 2000'!I100</f>
        <v>0</v>
      </c>
      <c r="J100" s="275">
        <f>'PAA-1 2000'!C100*'PAA-1 2000'!J100</f>
        <v>235.9</v>
      </c>
      <c r="K100" s="275">
        <f>'PAA-1 2000'!C100*'PAA-1 2000'!K100</f>
        <v>0</v>
      </c>
      <c r="L100" s="275">
        <f>'PAA-1 2000'!C100*'PAA-1 2000'!L100</f>
        <v>0</v>
      </c>
      <c r="M100" s="275">
        <f>'PAA-1 2000'!C100*'PAA-1 2000'!M100</f>
        <v>235.9</v>
      </c>
      <c r="N100" s="275">
        <f>'PAA-1 2000'!C100*'PAA-1 2000'!N100</f>
        <v>0</v>
      </c>
      <c r="O100" s="275">
        <f>'PAA-1 2000'!C100*'PAA-1 2000'!O100</f>
        <v>0</v>
      </c>
      <c r="P100" s="369">
        <f t="shared" si="2"/>
        <v>1037.96</v>
      </c>
      <c r="Q100" s="367">
        <f t="shared" si="3"/>
        <v>0</v>
      </c>
    </row>
    <row r="101" spans="1:17" ht="14.1" customHeight="1">
      <c r="A101" s="272"/>
      <c r="B101" s="336" t="s">
        <v>47</v>
      </c>
      <c r="C101" s="274">
        <f>'PAA-1 2000'!Q101</f>
        <v>2040</v>
      </c>
      <c r="D101" s="275">
        <f>'PAA-1 2000'!C101*'PAA-1 2000'!D101</f>
        <v>510</v>
      </c>
      <c r="E101" s="275">
        <f>'PAA-1 2000'!C101*'PAA-1 2000'!E101</f>
        <v>0</v>
      </c>
      <c r="F101" s="275">
        <f>'PAA-1 2000'!C101*'PAA-1 2000'!F101</f>
        <v>0</v>
      </c>
      <c r="G101" s="275">
        <f>'PAA-1 2000'!C101*'PAA-1 2000'!G101</f>
        <v>510</v>
      </c>
      <c r="H101" s="275">
        <f>'PAA-1 2000'!C101*'PAA-1 2000'!H101</f>
        <v>0</v>
      </c>
      <c r="I101" s="275">
        <f>'PAA-1 2000'!C101*'PAA-1 2000'!I101</f>
        <v>0</v>
      </c>
      <c r="J101" s="275">
        <f>'PAA-1 2000'!C101*'PAA-1 2000'!J101</f>
        <v>510</v>
      </c>
      <c r="K101" s="275">
        <f>'PAA-1 2000'!C101*'PAA-1 2000'!K101</f>
        <v>0</v>
      </c>
      <c r="L101" s="275">
        <f>'PAA-1 2000'!C101*'PAA-1 2000'!L101</f>
        <v>0</v>
      </c>
      <c r="M101" s="275">
        <f>'PAA-1 2000'!C101*'PAA-1 2000'!M101</f>
        <v>510</v>
      </c>
      <c r="N101" s="275">
        <f>'PAA-1 2000'!C101*'PAA-1 2000'!N101</f>
        <v>0</v>
      </c>
      <c r="O101" s="275">
        <f>'PAA-1 2000'!C101*'PAA-1 2000'!O101</f>
        <v>0</v>
      </c>
      <c r="P101" s="369">
        <f t="shared" si="2"/>
        <v>2040</v>
      </c>
      <c r="Q101" s="367">
        <f t="shared" si="3"/>
        <v>0</v>
      </c>
    </row>
    <row r="102" spans="1:17" ht="14.1" customHeight="1">
      <c r="A102" s="272"/>
      <c r="B102" s="336" t="s">
        <v>296</v>
      </c>
      <c r="C102" s="274">
        <f>'PAA-1 2000'!Q102</f>
        <v>23.5944</v>
      </c>
      <c r="D102" s="275">
        <f>'PAA-1 2000'!C102*'PAA-1 2000'!D102</f>
        <v>23.5944</v>
      </c>
      <c r="E102" s="275">
        <f>'PAA-1 2000'!C102*'PAA-1 2000'!E102</f>
        <v>0</v>
      </c>
      <c r="F102" s="275">
        <f>'PAA-1 2000'!C102*'PAA-1 2000'!F102</f>
        <v>0</v>
      </c>
      <c r="G102" s="275">
        <f>'PAA-1 2000'!C102*'PAA-1 2000'!G102</f>
        <v>0</v>
      </c>
      <c r="H102" s="275">
        <f>'PAA-1 2000'!C102*'PAA-1 2000'!H102</f>
        <v>0</v>
      </c>
      <c r="I102" s="275">
        <f>'PAA-1 2000'!C102*'PAA-1 2000'!I102</f>
        <v>0</v>
      </c>
      <c r="J102" s="275">
        <f>'PAA-1 2000'!C102*'PAA-1 2000'!J102</f>
        <v>0</v>
      </c>
      <c r="K102" s="275">
        <f>'PAA-1 2000'!C102*'PAA-1 2000'!K102</f>
        <v>0</v>
      </c>
      <c r="L102" s="275">
        <f>'PAA-1 2000'!C102*'PAA-1 2000'!L102</f>
        <v>0</v>
      </c>
      <c r="M102" s="275">
        <f>'PAA-1 2000'!C102*'PAA-1 2000'!M102</f>
        <v>0</v>
      </c>
      <c r="N102" s="275">
        <f>'PAA-1 2000'!C102*'PAA-1 2000'!N102</f>
        <v>0</v>
      </c>
      <c r="O102" s="275">
        <f>'PAA-1 2000'!C102*'PAA-1 2000'!O102</f>
        <v>0</v>
      </c>
      <c r="P102" s="369">
        <f t="shared" si="2"/>
        <v>23.5944</v>
      </c>
      <c r="Q102" s="367">
        <f t="shared" si="3"/>
        <v>0</v>
      </c>
    </row>
    <row r="103" spans="1:17" ht="14.1" customHeight="1">
      <c r="A103" s="272"/>
      <c r="B103" s="336" t="s">
        <v>297</v>
      </c>
      <c r="C103" s="274">
        <f>'PAA-1 2000'!Q103</f>
        <v>261.6728</v>
      </c>
      <c r="D103" s="275">
        <f>'PAA-1 2000'!C103*'PAA-1 2000'!D103</f>
        <v>130.8364</v>
      </c>
      <c r="E103" s="275">
        <f>'PAA-1 2000'!C103*'PAA-1 2000'!E103</f>
        <v>0</v>
      </c>
      <c r="F103" s="275">
        <f>'PAA-1 2000'!C103*'PAA-1 2000'!F103</f>
        <v>0</v>
      </c>
      <c r="G103" s="275">
        <f>'PAA-1 2000'!C103*'PAA-1 2000'!G103</f>
        <v>130.8364</v>
      </c>
      <c r="H103" s="275">
        <f>'PAA-1 2000'!C103*'PAA-1 2000'!H103</f>
        <v>0</v>
      </c>
      <c r="I103" s="275">
        <f>'PAA-1 2000'!C103*'PAA-1 2000'!I103</f>
        <v>0</v>
      </c>
      <c r="J103" s="275">
        <f>'PAA-1 2000'!C103*'PAA-1 2000'!J103</f>
        <v>0</v>
      </c>
      <c r="K103" s="275">
        <f>'PAA-1 2000'!C103*'PAA-1 2000'!K103</f>
        <v>0</v>
      </c>
      <c r="L103" s="275">
        <f>'PAA-1 2000'!C103*'PAA-1 2000'!L103</f>
        <v>0</v>
      </c>
      <c r="M103" s="275">
        <f>'PAA-1 2000'!C103*'PAA-1 2000'!M103</f>
        <v>0</v>
      </c>
      <c r="N103" s="275">
        <f>'PAA-1 2000'!C103*'PAA-1 2000'!N103</f>
        <v>0</v>
      </c>
      <c r="O103" s="275">
        <f>'PAA-1 2000'!C103*'PAA-1 2000'!O103</f>
        <v>0</v>
      </c>
      <c r="P103" s="369">
        <f t="shared" si="2"/>
        <v>261.6728</v>
      </c>
      <c r="Q103" s="367">
        <f t="shared" si="3"/>
        <v>0</v>
      </c>
    </row>
    <row r="104" spans="1:17" ht="14.1" customHeight="1">
      <c r="A104" s="272"/>
      <c r="B104" s="336" t="s">
        <v>298</v>
      </c>
      <c r="C104" s="274">
        <f>'PAA-1 2000'!Q104</f>
        <v>130.84</v>
      </c>
      <c r="D104" s="275">
        <f>'PAA-1 2000'!C104*'PAA-1 2000'!D104</f>
        <v>130.84</v>
      </c>
      <c r="E104" s="275">
        <f>'PAA-1 2000'!C104*'PAA-1 2000'!E104</f>
        <v>0</v>
      </c>
      <c r="F104" s="275">
        <f>'PAA-1 2000'!C104*'PAA-1 2000'!F104</f>
        <v>0</v>
      </c>
      <c r="G104" s="275">
        <f>'PAA-1 2000'!C104*'PAA-1 2000'!G104</f>
        <v>0</v>
      </c>
      <c r="H104" s="275">
        <f>'PAA-1 2000'!C104*'PAA-1 2000'!H104</f>
        <v>0</v>
      </c>
      <c r="I104" s="275">
        <f>'PAA-1 2000'!C104*'PAA-1 2000'!I104</f>
        <v>0</v>
      </c>
      <c r="J104" s="275">
        <f>'PAA-1 2000'!C104*'PAA-1 2000'!J104</f>
        <v>0</v>
      </c>
      <c r="K104" s="275">
        <f>'PAA-1 2000'!C104*'PAA-1 2000'!K104</f>
        <v>0</v>
      </c>
      <c r="L104" s="275">
        <f>'PAA-1 2000'!C104*'PAA-1 2000'!L104</f>
        <v>0</v>
      </c>
      <c r="M104" s="275">
        <f>'PAA-1 2000'!C104*'PAA-1 2000'!M104</f>
        <v>0</v>
      </c>
      <c r="N104" s="275">
        <f>'PAA-1 2000'!C104*'PAA-1 2000'!N104</f>
        <v>0</v>
      </c>
      <c r="O104" s="275">
        <f>'PAA-1 2000'!C104*'PAA-1 2000'!O104</f>
        <v>0</v>
      </c>
      <c r="P104" s="369">
        <f t="shared" si="2"/>
        <v>130.84</v>
      </c>
      <c r="Q104" s="367">
        <f t="shared" si="3"/>
        <v>0</v>
      </c>
    </row>
    <row r="105" spans="1:17" ht="14.1" customHeight="1">
      <c r="A105" s="272"/>
      <c r="B105" s="336" t="s">
        <v>299</v>
      </c>
      <c r="C105" s="274">
        <f>'PAA-1 2000'!Q105</f>
        <v>100.01519999999999</v>
      </c>
      <c r="D105" s="275">
        <f>'PAA-1 2000'!C105*'PAA-1 2000'!D105</f>
        <v>33.3384</v>
      </c>
      <c r="E105" s="275">
        <f>'PAA-1 2000'!C105*'PAA-1 2000'!E105</f>
        <v>0</v>
      </c>
      <c r="F105" s="275">
        <f>'PAA-1 2000'!C105*'PAA-1 2000'!F105</f>
        <v>0</v>
      </c>
      <c r="G105" s="275">
        <f>'PAA-1 2000'!C105*'PAA-1 2000'!G105</f>
        <v>33.3384</v>
      </c>
      <c r="H105" s="275">
        <f>'PAA-1 2000'!C105*'PAA-1 2000'!H105</f>
        <v>0</v>
      </c>
      <c r="I105" s="275">
        <f>'PAA-1 2000'!C105*'PAA-1 2000'!I105</f>
        <v>0</v>
      </c>
      <c r="J105" s="275">
        <f>'PAA-1 2000'!C105*'PAA-1 2000'!J105</f>
        <v>16.6692</v>
      </c>
      <c r="K105" s="275">
        <f>'PAA-1 2000'!C105*'PAA-1 2000'!K105</f>
        <v>0</v>
      </c>
      <c r="L105" s="275">
        <f>'PAA-1 2000'!C105*'PAA-1 2000'!L105</f>
        <v>0</v>
      </c>
      <c r="M105" s="275">
        <f>'PAA-1 2000'!C105*'PAA-1 2000'!M105</f>
        <v>16.6692</v>
      </c>
      <c r="N105" s="275">
        <f>'PAA-1 2000'!C105*'PAA-1 2000'!N105</f>
        <v>0</v>
      </c>
      <c r="O105" s="275">
        <f>'PAA-1 2000'!C105*'PAA-1 2000'!O105</f>
        <v>0</v>
      </c>
      <c r="P105" s="369">
        <f t="shared" si="2"/>
        <v>100.01520000000001</v>
      </c>
      <c r="Q105" s="367">
        <f t="shared" si="3"/>
        <v>0</v>
      </c>
    </row>
    <row r="106" spans="1:17" ht="14.1" customHeight="1">
      <c r="A106" s="272"/>
      <c r="B106" s="336" t="s">
        <v>300</v>
      </c>
      <c r="C106" s="274">
        <f>'PAA-1 2000'!Q106</f>
        <v>60.96</v>
      </c>
      <c r="D106" s="275">
        <f>'PAA-1 2000'!C106*'PAA-1 2000'!D106</f>
        <v>30.48</v>
      </c>
      <c r="E106" s="275">
        <f>'PAA-1 2000'!C106*'PAA-1 2000'!E106</f>
        <v>0</v>
      </c>
      <c r="F106" s="275">
        <f>'PAA-1 2000'!C106*'PAA-1 2000'!F106</f>
        <v>0</v>
      </c>
      <c r="G106" s="275">
        <f>'PAA-1 2000'!C106*'PAA-1 2000'!G106</f>
        <v>30.48</v>
      </c>
      <c r="H106" s="275">
        <f>'PAA-1 2000'!C106*'PAA-1 2000'!H106</f>
        <v>0</v>
      </c>
      <c r="I106" s="275">
        <f>'PAA-1 2000'!C106*'PAA-1 2000'!I106</f>
        <v>0</v>
      </c>
      <c r="J106" s="275">
        <f>'PAA-1 2000'!C106*'PAA-1 2000'!J106</f>
        <v>0</v>
      </c>
      <c r="K106" s="275">
        <f>'PAA-1 2000'!C106*'PAA-1 2000'!K106</f>
        <v>0</v>
      </c>
      <c r="L106" s="275">
        <f>'PAA-1 2000'!C106*'PAA-1 2000'!L106</f>
        <v>0</v>
      </c>
      <c r="M106" s="275">
        <f>'PAA-1 2000'!C106*'PAA-1 2000'!M106</f>
        <v>0</v>
      </c>
      <c r="N106" s="275">
        <f>'PAA-1 2000'!C106*'PAA-1 2000'!N106</f>
        <v>0</v>
      </c>
      <c r="O106" s="275">
        <f>'PAA-1 2000'!C106*'PAA-1 2000'!O106</f>
        <v>0</v>
      </c>
      <c r="P106" s="369">
        <f t="shared" si="2"/>
        <v>60.96</v>
      </c>
      <c r="Q106" s="367">
        <f t="shared" si="3"/>
        <v>0</v>
      </c>
    </row>
    <row r="107" spans="1:17" ht="14.1" customHeight="1">
      <c r="A107" s="272"/>
      <c r="B107" s="336" t="s">
        <v>301</v>
      </c>
      <c r="C107" s="274">
        <f>'PAA-1 2000'!Q107</f>
        <v>94.14</v>
      </c>
      <c r="D107" s="275">
        <f>'PAA-1 2000'!C107*'PAA-1 2000'!D107</f>
        <v>47.07</v>
      </c>
      <c r="E107" s="275">
        <f>'PAA-1 2000'!C107*'PAA-1 2000'!E107</f>
        <v>0</v>
      </c>
      <c r="F107" s="275">
        <f>'PAA-1 2000'!C107*'PAA-1 2000'!F107</f>
        <v>0</v>
      </c>
      <c r="G107" s="275">
        <f>'PAA-1 2000'!C107*'PAA-1 2000'!G107</f>
        <v>47.07</v>
      </c>
      <c r="H107" s="275">
        <f>'PAA-1 2000'!C107*'PAA-1 2000'!H107</f>
        <v>0</v>
      </c>
      <c r="I107" s="275">
        <f>'PAA-1 2000'!C107*'PAA-1 2000'!I107</f>
        <v>0</v>
      </c>
      <c r="J107" s="275">
        <f>'PAA-1 2000'!C107*'PAA-1 2000'!J107</f>
        <v>0</v>
      </c>
      <c r="K107" s="275">
        <f>'PAA-1 2000'!C107*'PAA-1 2000'!K107</f>
        <v>0</v>
      </c>
      <c r="L107" s="275">
        <f>'PAA-1 2000'!C107*'PAA-1 2000'!L107</f>
        <v>0</v>
      </c>
      <c r="M107" s="275">
        <f>'PAA-1 2000'!C107*'PAA-1 2000'!M107</f>
        <v>0</v>
      </c>
      <c r="N107" s="275">
        <f>'PAA-1 2000'!C107*'PAA-1 2000'!N107</f>
        <v>0</v>
      </c>
      <c r="O107" s="275">
        <f>'PAA-1 2000'!C107*'PAA-1 2000'!O107</f>
        <v>0</v>
      </c>
      <c r="P107" s="369">
        <f t="shared" si="2"/>
        <v>94.14</v>
      </c>
      <c r="Q107" s="367">
        <f t="shared" si="3"/>
        <v>0</v>
      </c>
    </row>
    <row r="108" spans="1:17" ht="14.1" customHeight="1">
      <c r="A108" s="272"/>
      <c r="B108" s="336" t="s">
        <v>302</v>
      </c>
      <c r="C108" s="274">
        <f>'PAA-1 2000'!Q108</f>
        <v>16.670000000000002</v>
      </c>
      <c r="D108" s="275">
        <f>'PAA-1 2000'!C108*'PAA-1 2000'!D108</f>
        <v>16.670000000000002</v>
      </c>
      <c r="E108" s="275">
        <f>'PAA-1 2000'!C108*'PAA-1 2000'!E108</f>
        <v>0</v>
      </c>
      <c r="F108" s="275">
        <f>'PAA-1 2000'!C108*'PAA-1 2000'!F108</f>
        <v>0</v>
      </c>
      <c r="G108" s="275">
        <f>'PAA-1 2000'!C108*'PAA-1 2000'!G108</f>
        <v>0</v>
      </c>
      <c r="H108" s="275">
        <f>'PAA-1 2000'!C108*'PAA-1 2000'!H108</f>
        <v>0</v>
      </c>
      <c r="I108" s="275">
        <f>'PAA-1 2000'!C108*'PAA-1 2000'!I108</f>
        <v>0</v>
      </c>
      <c r="J108" s="275">
        <f>'PAA-1 2000'!C108*'PAA-1 2000'!J108</f>
        <v>0</v>
      </c>
      <c r="K108" s="275">
        <f>'PAA-1 2000'!C108*'PAA-1 2000'!K108</f>
        <v>0</v>
      </c>
      <c r="L108" s="275">
        <f>'PAA-1 2000'!C108*'PAA-1 2000'!L108</f>
        <v>0</v>
      </c>
      <c r="M108" s="275">
        <f>'PAA-1 2000'!C108*'PAA-1 2000'!M108</f>
        <v>0</v>
      </c>
      <c r="N108" s="275">
        <f>'PAA-1 2000'!C108*'PAA-1 2000'!N108</f>
        <v>0</v>
      </c>
      <c r="O108" s="275">
        <f>'PAA-1 2000'!C108*'PAA-1 2000'!O108</f>
        <v>0</v>
      </c>
      <c r="P108" s="369">
        <f t="shared" si="2"/>
        <v>16.670000000000002</v>
      </c>
      <c r="Q108" s="367">
        <f t="shared" si="3"/>
        <v>0</v>
      </c>
    </row>
    <row r="109" spans="1:17" ht="14.1" customHeight="1">
      <c r="A109" s="272"/>
      <c r="B109" s="336" t="s">
        <v>303</v>
      </c>
      <c r="C109" s="274">
        <f>'PAA-1 2000'!Q109</f>
        <v>415</v>
      </c>
      <c r="D109" s="275">
        <f>'PAA-1 2000'!C109*'PAA-1 2000'!D109</f>
        <v>105</v>
      </c>
      <c r="E109" s="275">
        <f>'PAA-1 2000'!C109*'PAA-1 2000'!E109</f>
        <v>0</v>
      </c>
      <c r="F109" s="275">
        <f>'PAA-1 2000'!C109*'PAA-1 2000'!F109</f>
        <v>0</v>
      </c>
      <c r="G109" s="275">
        <f>'PAA-1 2000'!C109*'PAA-1 2000'!G109</f>
        <v>105</v>
      </c>
      <c r="H109" s="275">
        <f>'PAA-1 2000'!C109*'PAA-1 2000'!H109</f>
        <v>0</v>
      </c>
      <c r="I109" s="275">
        <f>'PAA-1 2000'!C109*'PAA-1 2000'!I109</f>
        <v>0</v>
      </c>
      <c r="J109" s="275">
        <f>'PAA-1 2000'!C109*'PAA-1 2000'!J109</f>
        <v>105</v>
      </c>
      <c r="K109" s="275">
        <f>'PAA-1 2000'!C109*'PAA-1 2000'!K109</f>
        <v>0</v>
      </c>
      <c r="L109" s="275">
        <f>'PAA-1 2000'!C109*'PAA-1 2000'!L109</f>
        <v>0</v>
      </c>
      <c r="M109" s="275">
        <f>'PAA-1 2000'!C109*'PAA-1 2000'!M109</f>
        <v>100</v>
      </c>
      <c r="N109" s="275">
        <f>'PAA-1 2000'!C109*'PAA-1 2000'!N109</f>
        <v>0</v>
      </c>
      <c r="O109" s="275">
        <f>'PAA-1 2000'!C109*'PAA-1 2000'!O109</f>
        <v>0</v>
      </c>
      <c r="P109" s="369">
        <f t="shared" si="2"/>
        <v>415</v>
      </c>
      <c r="Q109" s="367">
        <f t="shared" si="3"/>
        <v>0</v>
      </c>
    </row>
    <row r="110" spans="1:17" ht="14.1" customHeight="1">
      <c r="A110" s="272"/>
      <c r="B110" s="336" t="s">
        <v>50</v>
      </c>
      <c r="C110" s="274">
        <f>'PAA-1 2000'!Q110</f>
        <v>362.88</v>
      </c>
      <c r="D110" s="275">
        <f>'PAA-1 2000'!C110*'PAA-1 2000'!D110</f>
        <v>90.72</v>
      </c>
      <c r="E110" s="275">
        <f>'PAA-1 2000'!C110*'PAA-1 2000'!E110</f>
        <v>0</v>
      </c>
      <c r="F110" s="275">
        <f>'PAA-1 2000'!C110*'PAA-1 2000'!F110</f>
        <v>0</v>
      </c>
      <c r="G110" s="275">
        <f>'PAA-1 2000'!C110*'PAA-1 2000'!G110</f>
        <v>90.72</v>
      </c>
      <c r="H110" s="275">
        <f>'PAA-1 2000'!C110*'PAA-1 2000'!H110</f>
        <v>0</v>
      </c>
      <c r="I110" s="275">
        <f>'PAA-1 2000'!C110*'PAA-1 2000'!I110</f>
        <v>0</v>
      </c>
      <c r="J110" s="275">
        <f>'PAA-1 2000'!C110*'PAA-1 2000'!J110</f>
        <v>90.72</v>
      </c>
      <c r="K110" s="275">
        <f>'PAA-1 2000'!C110*'PAA-1 2000'!K110</f>
        <v>0</v>
      </c>
      <c r="L110" s="275">
        <f>'PAA-1 2000'!C110*'PAA-1 2000'!L110</f>
        <v>0</v>
      </c>
      <c r="M110" s="275">
        <f>'PAA-1 2000'!C110*'PAA-1 2000'!M110</f>
        <v>90.72</v>
      </c>
      <c r="N110" s="275">
        <f>'PAA-1 2000'!C110*'PAA-1 2000'!N110</f>
        <v>0</v>
      </c>
      <c r="O110" s="275">
        <f>'PAA-1 2000'!C110*'PAA-1 2000'!O110</f>
        <v>0</v>
      </c>
      <c r="P110" s="369">
        <f t="shared" si="2"/>
        <v>362.88</v>
      </c>
      <c r="Q110" s="367">
        <f t="shared" si="3"/>
        <v>0</v>
      </c>
    </row>
    <row r="111" spans="1:17" ht="14.1" customHeight="1">
      <c r="A111" s="272"/>
      <c r="B111" s="337" t="s">
        <v>122</v>
      </c>
      <c r="C111" s="274">
        <f>'PAA-1 2000'!Q111</f>
        <v>153.44</v>
      </c>
      <c r="D111" s="275">
        <f>'PAA-1 2000'!C111*'PAA-1 2000'!D111</f>
        <v>65.760000000000005</v>
      </c>
      <c r="E111" s="275">
        <f>'PAA-1 2000'!C111*'PAA-1 2000'!E111</f>
        <v>0</v>
      </c>
      <c r="F111" s="275">
        <f>'PAA-1 2000'!C111*'PAA-1 2000'!F111</f>
        <v>0</v>
      </c>
      <c r="G111" s="275">
        <f>'PAA-1 2000'!C111*'PAA-1 2000'!G111</f>
        <v>43.84</v>
      </c>
      <c r="H111" s="275">
        <f>'PAA-1 2000'!C111*'PAA-1 2000'!H111</f>
        <v>0</v>
      </c>
      <c r="I111" s="275">
        <f>'PAA-1 2000'!C111*'PAA-1 2000'!I111</f>
        <v>0</v>
      </c>
      <c r="J111" s="275">
        <f>'PAA-1 2000'!C111*'PAA-1 2000'!J111</f>
        <v>21.92</v>
      </c>
      <c r="K111" s="275">
        <f>'PAA-1 2000'!C111*'PAA-1 2000'!K111</f>
        <v>0</v>
      </c>
      <c r="L111" s="275">
        <f>'PAA-1 2000'!C111*'PAA-1 2000'!L111</f>
        <v>0</v>
      </c>
      <c r="M111" s="275">
        <f>'PAA-1 2000'!C111*'PAA-1 2000'!M111</f>
        <v>21.92</v>
      </c>
      <c r="N111" s="275">
        <f>'PAA-1 2000'!C111*'PAA-1 2000'!N111</f>
        <v>0</v>
      </c>
      <c r="O111" s="275">
        <f>'PAA-1 2000'!C111*'PAA-1 2000'!O111</f>
        <v>0</v>
      </c>
      <c r="P111" s="369">
        <f t="shared" si="2"/>
        <v>153.44</v>
      </c>
      <c r="Q111" s="367">
        <f t="shared" si="3"/>
        <v>0</v>
      </c>
    </row>
    <row r="112" spans="1:17" ht="14.1" customHeight="1">
      <c r="A112" s="272"/>
      <c r="B112" s="336" t="s">
        <v>304</v>
      </c>
      <c r="C112" s="274">
        <f>'PAA-1 2000'!Q112</f>
        <v>35.5</v>
      </c>
      <c r="D112" s="275">
        <f>'PAA-1 2000'!C112*'PAA-1 2000'!D112</f>
        <v>35.5</v>
      </c>
      <c r="E112" s="275">
        <f>'PAA-1 2000'!C112*'PAA-1 2000'!E112</f>
        <v>0</v>
      </c>
      <c r="F112" s="275">
        <f>'PAA-1 2000'!C112*'PAA-1 2000'!F112</f>
        <v>0</v>
      </c>
      <c r="G112" s="275">
        <f>'PAA-1 2000'!C112*'PAA-1 2000'!G112</f>
        <v>0</v>
      </c>
      <c r="H112" s="275">
        <f>'PAA-1 2000'!C112*'PAA-1 2000'!H112</f>
        <v>0</v>
      </c>
      <c r="I112" s="275">
        <f>'PAA-1 2000'!C112*'PAA-1 2000'!I112</f>
        <v>0</v>
      </c>
      <c r="J112" s="275">
        <f>'PAA-1 2000'!C112*'PAA-1 2000'!J112</f>
        <v>0</v>
      </c>
      <c r="K112" s="275">
        <f>'PAA-1 2000'!C112*'PAA-1 2000'!K112</f>
        <v>0</v>
      </c>
      <c r="L112" s="275">
        <f>'PAA-1 2000'!C112*'PAA-1 2000'!L112</f>
        <v>0</v>
      </c>
      <c r="M112" s="275">
        <f>'PAA-1 2000'!C112*'PAA-1 2000'!M112</f>
        <v>0</v>
      </c>
      <c r="N112" s="275">
        <f>'PAA-1 2000'!C112*'PAA-1 2000'!N112</f>
        <v>0</v>
      </c>
      <c r="O112" s="275">
        <f>'PAA-1 2000'!C112*'PAA-1 2000'!O112</f>
        <v>0</v>
      </c>
      <c r="P112" s="369">
        <f t="shared" si="2"/>
        <v>35.5</v>
      </c>
      <c r="Q112" s="367">
        <f t="shared" si="3"/>
        <v>0</v>
      </c>
    </row>
    <row r="113" spans="1:17" ht="14.1" customHeight="1">
      <c r="A113" s="360"/>
      <c r="B113" s="555" t="s">
        <v>471</v>
      </c>
      <c r="C113" s="557">
        <f>SUM(C12:C112)</f>
        <v>140373.56440000003</v>
      </c>
      <c r="D113" s="557">
        <f t="shared" ref="D113:P113" si="4">SUM(D12:D112)</f>
        <v>41580.878800000013</v>
      </c>
      <c r="E113" s="557">
        <f t="shared" si="4"/>
        <v>0</v>
      </c>
      <c r="F113" s="557">
        <f t="shared" si="4"/>
        <v>0</v>
      </c>
      <c r="G113" s="557">
        <f t="shared" si="4"/>
        <v>34245.646800000002</v>
      </c>
      <c r="H113" s="557">
        <f t="shared" si="4"/>
        <v>0</v>
      </c>
      <c r="I113" s="557">
        <f t="shared" si="4"/>
        <v>0</v>
      </c>
      <c r="J113" s="557">
        <f t="shared" si="4"/>
        <v>32630.862000000008</v>
      </c>
      <c r="K113" s="557">
        <f t="shared" si="4"/>
        <v>0</v>
      </c>
      <c r="L113" s="557">
        <f t="shared" si="4"/>
        <v>0</v>
      </c>
      <c r="M113" s="557">
        <f t="shared" si="4"/>
        <v>31916.176800000008</v>
      </c>
      <c r="N113" s="557">
        <f t="shared" si="4"/>
        <v>0</v>
      </c>
      <c r="O113" s="557">
        <f t="shared" si="4"/>
        <v>0</v>
      </c>
      <c r="P113" s="557">
        <f t="shared" si="4"/>
        <v>140373.56440000003</v>
      </c>
      <c r="Q113" s="367">
        <f t="shared" si="3"/>
        <v>0</v>
      </c>
    </row>
    <row r="114" spans="1:17" ht="14.1" customHeight="1">
      <c r="A114" s="360">
        <v>21200001</v>
      </c>
      <c r="B114" s="278" t="s">
        <v>61</v>
      </c>
      <c r="C114" s="274"/>
      <c r="D114" s="275"/>
      <c r="E114" s="275"/>
      <c r="F114" s="275"/>
      <c r="G114" s="275"/>
      <c r="H114" s="275"/>
      <c r="I114" s="275"/>
      <c r="J114" s="275"/>
      <c r="K114" s="275"/>
      <c r="L114" s="275"/>
      <c r="M114" s="275"/>
      <c r="N114" s="275"/>
      <c r="O114" s="275"/>
      <c r="P114" s="369"/>
      <c r="Q114" s="367">
        <f t="shared" si="3"/>
        <v>0</v>
      </c>
    </row>
    <row r="115" spans="1:17" ht="14.1" customHeight="1">
      <c r="A115" s="272"/>
      <c r="B115" s="279" t="s">
        <v>313</v>
      </c>
      <c r="C115" s="274">
        <f>'PAA-1 2000'!Q114</f>
        <v>9684</v>
      </c>
      <c r="D115" s="275">
        <f>'PAA-1 2000'!C114*'PAA-1 2000'!D114</f>
        <v>2905.2</v>
      </c>
      <c r="E115" s="275">
        <f>'PAA-1 2000'!C114*'PAA-1 2000'!E114</f>
        <v>0</v>
      </c>
      <c r="F115" s="275">
        <f>'PAA-1 2000'!C114*'PAA-1 2000'!F114</f>
        <v>0</v>
      </c>
      <c r="G115" s="275">
        <f>'PAA-1 2000'!C114*'PAA-1 2000'!G114</f>
        <v>2905.2</v>
      </c>
      <c r="H115" s="275">
        <f>'PAA-1 2000'!C114*'PAA-1 2000'!H114</f>
        <v>0</v>
      </c>
      <c r="I115" s="275">
        <f>'PAA-1 2000'!C114*'PAA-1 2000'!I114</f>
        <v>0</v>
      </c>
      <c r="J115" s="275">
        <f>'PAA-1 2000'!C114*'PAA-1 2000'!J114</f>
        <v>1936.8</v>
      </c>
      <c r="K115" s="275">
        <f>'PAA-1 2000'!C114*'PAA-1 2000'!K114</f>
        <v>0</v>
      </c>
      <c r="L115" s="275">
        <f>'PAA-1 2000'!C114*'PAA-1 2000'!L114</f>
        <v>0</v>
      </c>
      <c r="M115" s="275">
        <f>'PAA-1 2000'!C114*'PAA-1 2000'!M114</f>
        <v>1936.8</v>
      </c>
      <c r="N115" s="275">
        <f>'PAA-1 2000'!C114*'PAA-1 2000'!N114</f>
        <v>0</v>
      </c>
      <c r="O115" s="275">
        <f>'PAA-1 2000'!C114*'PAA-1 2000'!O114</f>
        <v>0</v>
      </c>
      <c r="P115" s="369">
        <f t="shared" si="2"/>
        <v>9684</v>
      </c>
      <c r="Q115" s="367">
        <f t="shared" si="3"/>
        <v>0</v>
      </c>
    </row>
    <row r="116" spans="1:17" ht="14.1" customHeight="1">
      <c r="A116" s="272"/>
      <c r="B116" s="282" t="s">
        <v>128</v>
      </c>
      <c r="C116" s="274">
        <f>'PAA-1 2000'!Q115</f>
        <v>1500</v>
      </c>
      <c r="D116" s="275">
        <f>'PAA-1 2000'!C115*'PAA-1 2000'!D115</f>
        <v>750</v>
      </c>
      <c r="E116" s="275">
        <f>'PAA-1 2000'!C115*'PAA-1 2000'!E115</f>
        <v>0</v>
      </c>
      <c r="F116" s="275">
        <f>'PAA-1 2000'!C115*'PAA-1 2000'!F115</f>
        <v>0</v>
      </c>
      <c r="G116" s="275">
        <f>'PAA-1 2000'!C115*'PAA-1 2000'!G115</f>
        <v>750</v>
      </c>
      <c r="H116" s="275">
        <f>'PAA-1 2000'!C115*'PAA-1 2000'!H115</f>
        <v>0</v>
      </c>
      <c r="I116" s="275">
        <f>'PAA-1 2000'!C115*'PAA-1 2000'!I115</f>
        <v>0</v>
      </c>
      <c r="J116" s="275">
        <f>'PAA-1 2000'!C115*'PAA-1 2000'!J115</f>
        <v>0</v>
      </c>
      <c r="K116" s="275">
        <f>'PAA-1 2000'!C115*'PAA-1 2000'!K115</f>
        <v>0</v>
      </c>
      <c r="L116" s="275">
        <f>'PAA-1 2000'!C115*'PAA-1 2000'!L115</f>
        <v>0</v>
      </c>
      <c r="M116" s="275">
        <f>'PAA-1 2000'!C115*'PAA-1 2000'!M115</f>
        <v>0</v>
      </c>
      <c r="N116" s="275">
        <f>'PAA-1 2000'!C115*'PAA-1 2000'!N115</f>
        <v>0</v>
      </c>
      <c r="O116" s="275">
        <f>'PAA-1 2000'!C115*'PAA-1 2000'!O115</f>
        <v>0</v>
      </c>
      <c r="P116" s="369">
        <f t="shared" si="2"/>
        <v>1500</v>
      </c>
      <c r="Q116" s="367">
        <f t="shared" si="3"/>
        <v>0</v>
      </c>
    </row>
    <row r="117" spans="1:17" ht="14.1" customHeight="1">
      <c r="A117" s="272"/>
      <c r="B117" s="282" t="s">
        <v>129</v>
      </c>
      <c r="C117" s="274">
        <f>'PAA-1 2000'!Q116</f>
        <v>2200</v>
      </c>
      <c r="D117" s="275">
        <f>'PAA-1 2000'!C116*'PAA-1 2000'!D116</f>
        <v>2200</v>
      </c>
      <c r="E117" s="275">
        <f>'PAA-1 2000'!C116*'PAA-1 2000'!E116</f>
        <v>0</v>
      </c>
      <c r="F117" s="275">
        <f>'PAA-1 2000'!C116*'PAA-1 2000'!F116</f>
        <v>0</v>
      </c>
      <c r="G117" s="275">
        <f>'PAA-1 2000'!C116*'PAA-1 2000'!G116</f>
        <v>0</v>
      </c>
      <c r="H117" s="275">
        <f>'PAA-1 2000'!C116*'PAA-1 2000'!H116</f>
        <v>0</v>
      </c>
      <c r="I117" s="275">
        <f>'PAA-1 2000'!C116*'PAA-1 2000'!I116</f>
        <v>0</v>
      </c>
      <c r="J117" s="275">
        <f>'PAA-1 2000'!C116*'PAA-1 2000'!J116</f>
        <v>0</v>
      </c>
      <c r="K117" s="275">
        <f>'PAA-1 2000'!C116*'PAA-1 2000'!K116</f>
        <v>0</v>
      </c>
      <c r="L117" s="275">
        <f>'PAA-1 2000'!C116*'PAA-1 2000'!L116</f>
        <v>0</v>
      </c>
      <c r="M117" s="275">
        <f>'PAA-1 2000'!C116*'PAA-1 2000'!M116</f>
        <v>0</v>
      </c>
      <c r="N117" s="275">
        <f>'PAA-1 2000'!C116*'PAA-1 2000'!N116</f>
        <v>0</v>
      </c>
      <c r="O117" s="275">
        <f>'PAA-1 2000'!C116*'PAA-1 2000'!O116</f>
        <v>0</v>
      </c>
      <c r="P117" s="369">
        <f t="shared" si="2"/>
        <v>2200</v>
      </c>
      <c r="Q117" s="367">
        <f t="shared" si="3"/>
        <v>0</v>
      </c>
    </row>
    <row r="118" spans="1:17" ht="14.1" customHeight="1">
      <c r="A118" s="272"/>
      <c r="B118" s="339" t="s">
        <v>130</v>
      </c>
      <c r="C118" s="274">
        <f>'PAA-1 2000'!Q117</f>
        <v>792.00160000000005</v>
      </c>
      <c r="D118" s="275">
        <f>'PAA-1 2000'!C117*'PAA-1 2000'!D117</f>
        <v>396.00080000000003</v>
      </c>
      <c r="E118" s="275">
        <f>'PAA-1 2000'!C117*'PAA-1 2000'!E117</f>
        <v>0</v>
      </c>
      <c r="F118" s="275">
        <f>'PAA-1 2000'!C117*'PAA-1 2000'!F117</f>
        <v>0</v>
      </c>
      <c r="G118" s="275">
        <f>'PAA-1 2000'!C117*'PAA-1 2000'!G117</f>
        <v>198.00040000000001</v>
      </c>
      <c r="H118" s="275">
        <f>'PAA-1 2000'!C117*'PAA-1 2000'!H117</f>
        <v>0</v>
      </c>
      <c r="I118" s="275">
        <f>'PAA-1 2000'!C117*'PAA-1 2000'!I117</f>
        <v>0</v>
      </c>
      <c r="J118" s="275">
        <f>'PAA-1 2000'!C117*'PAA-1 2000'!J117</f>
        <v>0</v>
      </c>
      <c r="K118" s="275">
        <f>'PAA-1 2000'!C117*'PAA-1 2000'!K117</f>
        <v>0</v>
      </c>
      <c r="L118" s="275">
        <f>'PAA-1 2000'!C117*'PAA-1 2000'!L117</f>
        <v>0</v>
      </c>
      <c r="M118" s="275">
        <f>'PAA-1 2000'!C117*'PAA-1 2000'!M117</f>
        <v>198.00040000000001</v>
      </c>
      <c r="N118" s="275">
        <f>'PAA-1 2000'!C117*'PAA-1 2000'!N117</f>
        <v>0</v>
      </c>
      <c r="O118" s="275">
        <f>'PAA-1 2000'!C117*'PAA-1 2000'!O117</f>
        <v>0</v>
      </c>
      <c r="P118" s="369">
        <f t="shared" si="2"/>
        <v>792.00160000000005</v>
      </c>
      <c r="Q118" s="367">
        <f t="shared" si="3"/>
        <v>0</v>
      </c>
    </row>
    <row r="119" spans="1:17" ht="14.1" customHeight="1">
      <c r="A119" s="272"/>
      <c r="B119" s="282" t="s">
        <v>314</v>
      </c>
      <c r="C119" s="274">
        <f>'PAA-1 2000'!Q118</f>
        <v>1806</v>
      </c>
      <c r="D119" s="275">
        <f>'PAA-1 2000'!C118*'PAA-1 2000'!D118</f>
        <v>903</v>
      </c>
      <c r="E119" s="275">
        <f>'PAA-1 2000'!C118*'PAA-1 2000'!E118</f>
        <v>0</v>
      </c>
      <c r="F119" s="275">
        <f>'PAA-1 2000'!C118*'PAA-1 2000'!F118</f>
        <v>0</v>
      </c>
      <c r="G119" s="275">
        <f>'PAA-1 2000'!C118*'PAA-1 2000'!G118</f>
        <v>903</v>
      </c>
      <c r="H119" s="275">
        <f>'PAA-1 2000'!C118*'PAA-1 2000'!H118</f>
        <v>0</v>
      </c>
      <c r="I119" s="275">
        <f>'PAA-1 2000'!C118*'PAA-1 2000'!I118</f>
        <v>0</v>
      </c>
      <c r="J119" s="275">
        <f>'PAA-1 2000'!C118*'PAA-1 2000'!J118</f>
        <v>0</v>
      </c>
      <c r="K119" s="275">
        <f>'PAA-1 2000'!C118*'PAA-1 2000'!K118</f>
        <v>0</v>
      </c>
      <c r="L119" s="275">
        <f>'PAA-1 2000'!C118*'PAA-1 2000'!L118</f>
        <v>0</v>
      </c>
      <c r="M119" s="275">
        <f>'PAA-1 2000'!C118*'PAA-1 2000'!M118</f>
        <v>0</v>
      </c>
      <c r="N119" s="275">
        <f>'PAA-1 2000'!C118*'PAA-1 2000'!N118</f>
        <v>0</v>
      </c>
      <c r="O119" s="275">
        <f>'PAA-1 2000'!C118*'PAA-1 2000'!O118</f>
        <v>0</v>
      </c>
      <c r="P119" s="369">
        <f t="shared" si="2"/>
        <v>1806</v>
      </c>
      <c r="Q119" s="367">
        <f t="shared" si="3"/>
        <v>0</v>
      </c>
    </row>
    <row r="120" spans="1:17" ht="14.1" customHeight="1">
      <c r="A120" s="272"/>
      <c r="B120" s="282" t="s">
        <v>315</v>
      </c>
      <c r="C120" s="274">
        <f>'PAA-1 2000'!Q119</f>
        <v>1225</v>
      </c>
      <c r="D120" s="275">
        <f>'PAA-1 2000'!C119*'PAA-1 2000'!D119</f>
        <v>490</v>
      </c>
      <c r="E120" s="275">
        <f>'PAA-1 2000'!C119*'PAA-1 2000'!E119</f>
        <v>0</v>
      </c>
      <c r="F120" s="275">
        <f>'PAA-1 2000'!C119*'PAA-1 2000'!F119</f>
        <v>0</v>
      </c>
      <c r="G120" s="275">
        <f>'PAA-1 2000'!C119*'PAA-1 2000'!G119</f>
        <v>245</v>
      </c>
      <c r="H120" s="275">
        <f>'PAA-1 2000'!C119*'PAA-1 2000'!H119</f>
        <v>0</v>
      </c>
      <c r="I120" s="275">
        <f>'PAA-1 2000'!C119*'PAA-1 2000'!I119</f>
        <v>0</v>
      </c>
      <c r="J120" s="275">
        <f>'PAA-1 2000'!C119*'PAA-1 2000'!J119</f>
        <v>245</v>
      </c>
      <c r="K120" s="275">
        <f>'PAA-1 2000'!C119*'PAA-1 2000'!K119</f>
        <v>0</v>
      </c>
      <c r="L120" s="275">
        <f>'PAA-1 2000'!C119*'PAA-1 2000'!L119</f>
        <v>0</v>
      </c>
      <c r="M120" s="275">
        <f>'PAA-1 2000'!C119*'PAA-1 2000'!M119</f>
        <v>245</v>
      </c>
      <c r="N120" s="275">
        <f>'PAA-1 2000'!C119*'PAA-1 2000'!N119</f>
        <v>0</v>
      </c>
      <c r="O120" s="275">
        <f>'PAA-1 2000'!C119*'PAA-1 2000'!O119</f>
        <v>0</v>
      </c>
      <c r="P120" s="369">
        <f t="shared" si="2"/>
        <v>1225</v>
      </c>
      <c r="Q120" s="367">
        <f t="shared" si="3"/>
        <v>0</v>
      </c>
    </row>
    <row r="121" spans="1:17" ht="14.1" customHeight="1">
      <c r="A121" s="272"/>
      <c r="B121" s="282" t="s">
        <v>316</v>
      </c>
      <c r="C121" s="274">
        <f>'PAA-1 2000'!Q120</f>
        <v>1225</v>
      </c>
      <c r="D121" s="275">
        <f>'PAA-1 2000'!C120*'PAA-1 2000'!D120</f>
        <v>490</v>
      </c>
      <c r="E121" s="275">
        <f>'PAA-1 2000'!C120*'PAA-1 2000'!E120</f>
        <v>0</v>
      </c>
      <c r="F121" s="275">
        <f>'PAA-1 2000'!C120*'PAA-1 2000'!F120</f>
        <v>0</v>
      </c>
      <c r="G121" s="275">
        <f>'PAA-1 2000'!C120*'PAA-1 2000'!G120</f>
        <v>245</v>
      </c>
      <c r="H121" s="275">
        <f>'PAA-1 2000'!C120*'PAA-1 2000'!H120</f>
        <v>0</v>
      </c>
      <c r="I121" s="275">
        <f>'PAA-1 2000'!C120*'PAA-1 2000'!I120</f>
        <v>0</v>
      </c>
      <c r="J121" s="275">
        <f>'PAA-1 2000'!C120*'PAA-1 2000'!J120</f>
        <v>245</v>
      </c>
      <c r="K121" s="275">
        <f>'PAA-1 2000'!C120*'PAA-1 2000'!K120</f>
        <v>0</v>
      </c>
      <c r="L121" s="275">
        <f>'PAA-1 2000'!C120*'PAA-1 2000'!L120</f>
        <v>0</v>
      </c>
      <c r="M121" s="275">
        <f>'PAA-1 2000'!C120*'PAA-1 2000'!M120</f>
        <v>245</v>
      </c>
      <c r="N121" s="275">
        <f>'PAA-1 2000'!C120*'PAA-1 2000'!N120</f>
        <v>0</v>
      </c>
      <c r="O121" s="275">
        <f>'PAA-1 2000'!C120*'PAA-1 2000'!O120</f>
        <v>0</v>
      </c>
      <c r="P121" s="369">
        <f t="shared" si="2"/>
        <v>1225</v>
      </c>
      <c r="Q121" s="367">
        <f t="shared" si="3"/>
        <v>0</v>
      </c>
    </row>
    <row r="122" spans="1:17" ht="14.1" customHeight="1">
      <c r="A122" s="272"/>
      <c r="B122" s="282" t="s">
        <v>317</v>
      </c>
      <c r="C122" s="274">
        <f>'PAA-1 2000'!Q121</f>
        <v>1225</v>
      </c>
      <c r="D122" s="275">
        <f>'PAA-1 2000'!C121*'PAA-1 2000'!D121</f>
        <v>490</v>
      </c>
      <c r="E122" s="275">
        <f>'PAA-1 2000'!C121*'PAA-1 2000'!E121</f>
        <v>0</v>
      </c>
      <c r="F122" s="275">
        <f>'PAA-1 2000'!C121*'PAA-1 2000'!F121</f>
        <v>0</v>
      </c>
      <c r="G122" s="275">
        <f>'PAA-1 2000'!C121*'PAA-1 2000'!G121</f>
        <v>245</v>
      </c>
      <c r="H122" s="275">
        <f>'PAA-1 2000'!C121*'PAA-1 2000'!H121</f>
        <v>0</v>
      </c>
      <c r="I122" s="275">
        <f>'PAA-1 2000'!C121*'PAA-1 2000'!I121</f>
        <v>0</v>
      </c>
      <c r="J122" s="275">
        <f>'PAA-1 2000'!C121*'PAA-1 2000'!J121</f>
        <v>245</v>
      </c>
      <c r="K122" s="275">
        <f>'PAA-1 2000'!C121*'PAA-1 2000'!K121</f>
        <v>0</v>
      </c>
      <c r="L122" s="275">
        <f>'PAA-1 2000'!C121*'PAA-1 2000'!L121</f>
        <v>0</v>
      </c>
      <c r="M122" s="275">
        <f>'PAA-1 2000'!C121*'PAA-1 2000'!M121</f>
        <v>245</v>
      </c>
      <c r="N122" s="275">
        <f>'PAA-1 2000'!C121*'PAA-1 2000'!N121</f>
        <v>0</v>
      </c>
      <c r="O122" s="275">
        <f>'PAA-1 2000'!C121*'PAA-1 2000'!O121</f>
        <v>0</v>
      </c>
      <c r="P122" s="369">
        <f t="shared" si="2"/>
        <v>1225</v>
      </c>
      <c r="Q122" s="367">
        <f t="shared" si="3"/>
        <v>0</v>
      </c>
    </row>
    <row r="123" spans="1:17" ht="14.1" customHeight="1">
      <c r="A123" s="272"/>
      <c r="B123" s="282" t="s">
        <v>318</v>
      </c>
      <c r="C123" s="274">
        <f>'PAA-1 2000'!Q122</f>
        <v>2116.25</v>
      </c>
      <c r="D123" s="275">
        <f>'PAA-1 2000'!C122*'PAA-1 2000'!D122</f>
        <v>846.5</v>
      </c>
      <c r="E123" s="275">
        <f>'PAA-1 2000'!C122*'PAA-1 2000'!E122</f>
        <v>0</v>
      </c>
      <c r="F123" s="275">
        <f>'PAA-1 2000'!C122*'PAA-1 2000'!F122</f>
        <v>0</v>
      </c>
      <c r="G123" s="275">
        <f>'PAA-1 2000'!C122*'PAA-1 2000'!G122</f>
        <v>423.25</v>
      </c>
      <c r="H123" s="275">
        <f>'PAA-1 2000'!C122*'PAA-1 2000'!H122</f>
        <v>0</v>
      </c>
      <c r="I123" s="275">
        <f>'PAA-1 2000'!C122*'PAA-1 2000'!I122</f>
        <v>0</v>
      </c>
      <c r="J123" s="275">
        <f>'PAA-1 2000'!C122*'PAA-1 2000'!J122</f>
        <v>423.25</v>
      </c>
      <c r="K123" s="275">
        <f>'PAA-1 2000'!C122*'PAA-1 2000'!K122</f>
        <v>0</v>
      </c>
      <c r="L123" s="275">
        <f>'PAA-1 2000'!C122*'PAA-1 2000'!L122</f>
        <v>0</v>
      </c>
      <c r="M123" s="275">
        <f>'PAA-1 2000'!C122*'PAA-1 2000'!M122</f>
        <v>423.25</v>
      </c>
      <c r="N123" s="275">
        <f>'PAA-1 2000'!C122*'PAA-1 2000'!N122</f>
        <v>0</v>
      </c>
      <c r="O123" s="275">
        <f>'PAA-1 2000'!C122*'PAA-1 2000'!O122</f>
        <v>0</v>
      </c>
      <c r="P123" s="369">
        <f t="shared" si="2"/>
        <v>2116.25</v>
      </c>
      <c r="Q123" s="367">
        <f t="shared" si="3"/>
        <v>0</v>
      </c>
    </row>
    <row r="124" spans="1:17" ht="14.1" customHeight="1">
      <c r="A124" s="272"/>
      <c r="B124" s="279" t="s">
        <v>319</v>
      </c>
      <c r="C124" s="274">
        <f>'PAA-1 2000'!Q123</f>
        <v>1364.5079999999998</v>
      </c>
      <c r="D124" s="275">
        <f>'PAA-1 2000'!C123*'PAA-1 2000'!D123</f>
        <v>545.80319999999995</v>
      </c>
      <c r="E124" s="275">
        <f>'PAA-1 2000'!C123*'PAA-1 2000'!E123</f>
        <v>0</v>
      </c>
      <c r="F124" s="275">
        <f>'PAA-1 2000'!C123*'PAA-1 2000'!F123</f>
        <v>0</v>
      </c>
      <c r="G124" s="275">
        <f>'PAA-1 2000'!C123*'PAA-1 2000'!G123</f>
        <v>272.90159999999997</v>
      </c>
      <c r="H124" s="275">
        <f>'PAA-1 2000'!C123*'PAA-1 2000'!H123</f>
        <v>0</v>
      </c>
      <c r="I124" s="275">
        <f>'PAA-1 2000'!C123*'PAA-1 2000'!I123</f>
        <v>0</v>
      </c>
      <c r="J124" s="275">
        <f>'PAA-1 2000'!C123*'PAA-1 2000'!J123</f>
        <v>272.90159999999997</v>
      </c>
      <c r="K124" s="275">
        <f>'PAA-1 2000'!C123*'PAA-1 2000'!K123</f>
        <v>0</v>
      </c>
      <c r="L124" s="275">
        <f>'PAA-1 2000'!C123*'PAA-1 2000'!L123</f>
        <v>0</v>
      </c>
      <c r="M124" s="275">
        <f>'PAA-1 2000'!C123*'PAA-1 2000'!M123</f>
        <v>272.90159999999997</v>
      </c>
      <c r="N124" s="275">
        <f>'PAA-1 2000'!C123*'PAA-1 2000'!N123</f>
        <v>0</v>
      </c>
      <c r="O124" s="275">
        <f>'PAA-1 2000'!C123*'PAA-1 2000'!O123</f>
        <v>0</v>
      </c>
      <c r="P124" s="369">
        <f t="shared" si="2"/>
        <v>1364.5079999999998</v>
      </c>
      <c r="Q124" s="367">
        <f t="shared" si="3"/>
        <v>0</v>
      </c>
    </row>
    <row r="125" spans="1:17" ht="14.1" customHeight="1">
      <c r="A125" s="272"/>
      <c r="B125" s="279" t="s">
        <v>320</v>
      </c>
      <c r="C125" s="274">
        <f>'PAA-1 2000'!Q124</f>
        <v>1689.6559999999999</v>
      </c>
      <c r="D125" s="275">
        <f>'PAA-1 2000'!C124*'PAA-1 2000'!D124</f>
        <v>675.86239999999998</v>
      </c>
      <c r="E125" s="275">
        <f>'PAA-1 2000'!C124*'PAA-1 2000'!E124</f>
        <v>0</v>
      </c>
      <c r="F125" s="275">
        <f>'PAA-1 2000'!C124*'PAA-1 2000'!F124</f>
        <v>0</v>
      </c>
      <c r="G125" s="275">
        <f>'PAA-1 2000'!C124*'PAA-1 2000'!G124</f>
        <v>337.93119999999999</v>
      </c>
      <c r="H125" s="275">
        <f>'PAA-1 2000'!C124*'PAA-1 2000'!H124</f>
        <v>0</v>
      </c>
      <c r="I125" s="275">
        <f>'PAA-1 2000'!C124*'PAA-1 2000'!I124</f>
        <v>0</v>
      </c>
      <c r="J125" s="275">
        <f>'PAA-1 2000'!C124*'PAA-1 2000'!J124</f>
        <v>337.93119999999999</v>
      </c>
      <c r="K125" s="275">
        <f>'PAA-1 2000'!C124*'PAA-1 2000'!K124</f>
        <v>0</v>
      </c>
      <c r="L125" s="275">
        <f>'PAA-1 2000'!C124*'PAA-1 2000'!L124</f>
        <v>0</v>
      </c>
      <c r="M125" s="275">
        <f>'PAA-1 2000'!C124*'PAA-1 2000'!M124</f>
        <v>337.93119999999999</v>
      </c>
      <c r="N125" s="275">
        <f>'PAA-1 2000'!C124*'PAA-1 2000'!N124</f>
        <v>0</v>
      </c>
      <c r="O125" s="275">
        <f>'PAA-1 2000'!C124*'PAA-1 2000'!O124</f>
        <v>0</v>
      </c>
      <c r="P125" s="369">
        <f t="shared" si="2"/>
        <v>1689.6559999999999</v>
      </c>
      <c r="Q125" s="367">
        <f t="shared" si="3"/>
        <v>0</v>
      </c>
    </row>
    <row r="126" spans="1:17" ht="14.1" customHeight="1">
      <c r="A126" s="272"/>
      <c r="B126" s="282" t="s">
        <v>321</v>
      </c>
      <c r="C126" s="274">
        <f>'PAA-1 2000'!Q125</f>
        <v>1692</v>
      </c>
      <c r="D126" s="275">
        <f>'PAA-1 2000'!C125*'PAA-1 2000'!D125</f>
        <v>846</v>
      </c>
      <c r="E126" s="275">
        <f>'PAA-1 2000'!C125*'PAA-1 2000'!E125</f>
        <v>0</v>
      </c>
      <c r="F126" s="275">
        <f>'PAA-1 2000'!C125*'PAA-1 2000'!F125</f>
        <v>0</v>
      </c>
      <c r="G126" s="275">
        <f>'PAA-1 2000'!C125*'PAA-1 2000'!G125</f>
        <v>846</v>
      </c>
      <c r="H126" s="275">
        <f>'PAA-1 2000'!C125*'PAA-1 2000'!H125</f>
        <v>0</v>
      </c>
      <c r="I126" s="275">
        <f>'PAA-1 2000'!C125*'PAA-1 2000'!I125</f>
        <v>0</v>
      </c>
      <c r="J126" s="275">
        <f>'PAA-1 2000'!C125*'PAA-1 2000'!J125</f>
        <v>0</v>
      </c>
      <c r="K126" s="275">
        <f>'PAA-1 2000'!C125*'PAA-1 2000'!K125</f>
        <v>0</v>
      </c>
      <c r="L126" s="275">
        <f>'PAA-1 2000'!C125*'PAA-1 2000'!L125</f>
        <v>0</v>
      </c>
      <c r="M126" s="275">
        <f>'PAA-1 2000'!C125*'PAA-1 2000'!M125</f>
        <v>0</v>
      </c>
      <c r="N126" s="275">
        <f>'PAA-1 2000'!C125*'PAA-1 2000'!N125</f>
        <v>0</v>
      </c>
      <c r="O126" s="275">
        <f>'PAA-1 2000'!C125*'PAA-1 2000'!O125</f>
        <v>0</v>
      </c>
      <c r="P126" s="369">
        <f t="shared" si="2"/>
        <v>1692</v>
      </c>
      <c r="Q126" s="367">
        <f t="shared" si="3"/>
        <v>0</v>
      </c>
    </row>
    <row r="127" spans="1:17" ht="14.1" customHeight="1">
      <c r="A127" s="272"/>
      <c r="B127" s="279" t="s">
        <v>322</v>
      </c>
      <c r="C127" s="274">
        <f>'PAA-1 2000'!Q126</f>
        <v>20336.399999999998</v>
      </c>
      <c r="D127" s="275">
        <f>'PAA-1 2000'!C126*'PAA-1 2000'!D126</f>
        <v>5810.4</v>
      </c>
      <c r="E127" s="275">
        <f>'PAA-1 2000'!C126*'PAA-1 2000'!E126</f>
        <v>0</v>
      </c>
      <c r="F127" s="275">
        <f>'PAA-1 2000'!C126*'PAA-1 2000'!F126</f>
        <v>0</v>
      </c>
      <c r="G127" s="275">
        <f>'PAA-1 2000'!C126*'PAA-1 2000'!G126</f>
        <v>4842</v>
      </c>
      <c r="H127" s="275">
        <f>'PAA-1 2000'!C126*'PAA-1 2000'!H126</f>
        <v>0</v>
      </c>
      <c r="I127" s="275">
        <f>'PAA-1 2000'!C126*'PAA-1 2000'!I126</f>
        <v>0</v>
      </c>
      <c r="J127" s="275">
        <f>'PAA-1 2000'!C126*'PAA-1 2000'!J126</f>
        <v>4842</v>
      </c>
      <c r="K127" s="275">
        <f>'PAA-1 2000'!C126*'PAA-1 2000'!K126</f>
        <v>0</v>
      </c>
      <c r="L127" s="275">
        <f>'PAA-1 2000'!C126*'PAA-1 2000'!L126</f>
        <v>0</v>
      </c>
      <c r="M127" s="275">
        <f>'PAA-1 2000'!C126*'PAA-1 2000'!M126</f>
        <v>4842</v>
      </c>
      <c r="N127" s="275">
        <f>'PAA-1 2000'!C126*'PAA-1 2000'!N126</f>
        <v>0</v>
      </c>
      <c r="O127" s="275">
        <f>'PAA-1 2000'!C126*'PAA-1 2000'!O126</f>
        <v>0</v>
      </c>
      <c r="P127" s="369">
        <f t="shared" si="2"/>
        <v>20336.400000000001</v>
      </c>
      <c r="Q127" s="367">
        <f t="shared" si="3"/>
        <v>0</v>
      </c>
    </row>
    <row r="128" spans="1:17" ht="14.1" customHeight="1">
      <c r="A128" s="272"/>
      <c r="B128" s="279" t="s">
        <v>323</v>
      </c>
      <c r="C128" s="274">
        <f>'PAA-1 2000'!Q127</f>
        <v>6300</v>
      </c>
      <c r="D128" s="275">
        <f>'PAA-1 2000'!C127*'PAA-1 2000'!D127</f>
        <v>1800</v>
      </c>
      <c r="E128" s="275">
        <f>'PAA-1 2000'!C127*'PAA-1 2000'!E127</f>
        <v>0</v>
      </c>
      <c r="F128" s="275">
        <f>'PAA-1 2000'!C127*'PAA-1 2000'!F127</f>
        <v>0</v>
      </c>
      <c r="G128" s="275">
        <f>'PAA-1 2000'!C127*'PAA-1 2000'!G127</f>
        <v>1800</v>
      </c>
      <c r="H128" s="275">
        <f>'PAA-1 2000'!C127*'PAA-1 2000'!H127</f>
        <v>0</v>
      </c>
      <c r="I128" s="275">
        <f>'PAA-1 2000'!C127*'PAA-1 2000'!I127</f>
        <v>0</v>
      </c>
      <c r="J128" s="275">
        <f>'PAA-1 2000'!C127*'PAA-1 2000'!J127</f>
        <v>1800</v>
      </c>
      <c r="K128" s="275">
        <f>'PAA-1 2000'!C127*'PAA-1 2000'!K127</f>
        <v>0</v>
      </c>
      <c r="L128" s="275">
        <f>'PAA-1 2000'!C127*'PAA-1 2000'!L127</f>
        <v>0</v>
      </c>
      <c r="M128" s="275">
        <f>'PAA-1 2000'!C127*'PAA-1 2000'!M127</f>
        <v>900</v>
      </c>
      <c r="N128" s="275">
        <f>'PAA-1 2000'!C127*'PAA-1 2000'!N127</f>
        <v>0</v>
      </c>
      <c r="O128" s="275">
        <f>'PAA-1 2000'!C127*'PAA-1 2000'!O127</f>
        <v>0</v>
      </c>
      <c r="P128" s="369">
        <f t="shared" si="2"/>
        <v>6300</v>
      </c>
      <c r="Q128" s="367">
        <f t="shared" si="3"/>
        <v>0</v>
      </c>
    </row>
    <row r="129" spans="1:17" ht="14.1" customHeight="1">
      <c r="A129" s="360"/>
      <c r="B129" s="555" t="s">
        <v>471</v>
      </c>
      <c r="C129" s="557">
        <f>SUM(C115:C128)</f>
        <v>53155.815599999994</v>
      </c>
      <c r="D129" s="557">
        <f t="shared" ref="D129:P129" si="5">SUM(D115:D128)</f>
        <v>19148.7664</v>
      </c>
      <c r="E129" s="557">
        <f t="shared" si="5"/>
        <v>0</v>
      </c>
      <c r="F129" s="557">
        <f t="shared" si="5"/>
        <v>0</v>
      </c>
      <c r="G129" s="557">
        <f t="shared" si="5"/>
        <v>14013.2832</v>
      </c>
      <c r="H129" s="557">
        <f t="shared" si="5"/>
        <v>0</v>
      </c>
      <c r="I129" s="557">
        <f t="shared" si="5"/>
        <v>0</v>
      </c>
      <c r="J129" s="557">
        <f t="shared" si="5"/>
        <v>10347.882799999999</v>
      </c>
      <c r="K129" s="557">
        <f t="shared" si="5"/>
        <v>0</v>
      </c>
      <c r="L129" s="557">
        <f t="shared" si="5"/>
        <v>0</v>
      </c>
      <c r="M129" s="557">
        <f t="shared" si="5"/>
        <v>9645.8832000000002</v>
      </c>
      <c r="N129" s="557">
        <f t="shared" si="5"/>
        <v>0</v>
      </c>
      <c r="O129" s="557">
        <f t="shared" si="5"/>
        <v>0</v>
      </c>
      <c r="P129" s="557">
        <f t="shared" si="5"/>
        <v>53155.815600000002</v>
      </c>
      <c r="Q129" s="367">
        <f t="shared" si="3"/>
        <v>0</v>
      </c>
    </row>
    <row r="130" spans="1:17" ht="14.1" customHeight="1">
      <c r="A130" s="360">
        <v>21400001</v>
      </c>
      <c r="B130" s="278" t="s">
        <v>62</v>
      </c>
      <c r="C130" s="274"/>
      <c r="D130" s="275"/>
      <c r="E130" s="275"/>
      <c r="F130" s="275"/>
      <c r="G130" s="275"/>
      <c r="H130" s="275"/>
      <c r="I130" s="275"/>
      <c r="J130" s="275"/>
      <c r="K130" s="275"/>
      <c r="L130" s="275"/>
      <c r="M130" s="275"/>
      <c r="N130" s="275"/>
      <c r="O130" s="275"/>
      <c r="P130" s="369"/>
      <c r="Q130" s="367">
        <f t="shared" si="3"/>
        <v>0</v>
      </c>
    </row>
    <row r="131" spans="1:17" ht="14.1" customHeight="1">
      <c r="A131" s="272"/>
      <c r="B131" s="342" t="s">
        <v>54</v>
      </c>
      <c r="C131" s="274">
        <f>'PAA-1 2000'!Q130</f>
        <v>500.70240000000001</v>
      </c>
      <c r="D131" s="275">
        <f>'PAA-1 2000'!C130*'PAA-1 2000'!D130</f>
        <v>166.9008</v>
      </c>
      <c r="E131" s="275">
        <f>'PAA-1 2000'!C130*'PAA-1 2000'!E130</f>
        <v>0</v>
      </c>
      <c r="F131" s="275">
        <f>'PAA-1 2000'!C130*'PAA-1 2000'!F130</f>
        <v>0</v>
      </c>
      <c r="G131" s="275">
        <f>'PAA-1 2000'!C130*'PAA-1 2000'!G130</f>
        <v>166.9008</v>
      </c>
      <c r="H131" s="275">
        <f>'PAA-1 2000'!C130*'PAA-1 2000'!H130</f>
        <v>0</v>
      </c>
      <c r="I131" s="275">
        <f>'PAA-1 2000'!C130*'PAA-1 2000'!I130</f>
        <v>0</v>
      </c>
      <c r="J131" s="275">
        <f>'PAA-1 2000'!C130*'PAA-1 2000'!J130</f>
        <v>83.450400000000002</v>
      </c>
      <c r="K131" s="275">
        <f>'PAA-1 2000'!C130*'PAA-1 2000'!K130</f>
        <v>0</v>
      </c>
      <c r="L131" s="275">
        <f>'PAA-1 2000'!C130*'PAA-1 2000'!L130</f>
        <v>0</v>
      </c>
      <c r="M131" s="275">
        <f>'PAA-1 2000'!C130*'PAA-1 2000'!M130</f>
        <v>83.450400000000002</v>
      </c>
      <c r="N131" s="275">
        <f>'PAA-1 2000'!C130*'PAA-1 2000'!N130</f>
        <v>0</v>
      </c>
      <c r="O131" s="275">
        <f>'PAA-1 2000'!C130*'PAA-1 2000'!O130</f>
        <v>0</v>
      </c>
      <c r="P131" s="369">
        <f t="shared" si="2"/>
        <v>500.70240000000001</v>
      </c>
      <c r="Q131" s="367">
        <f t="shared" si="3"/>
        <v>0</v>
      </c>
    </row>
    <row r="132" spans="1:17" ht="14.1" customHeight="1">
      <c r="A132" s="272"/>
      <c r="B132" s="342" t="s">
        <v>324</v>
      </c>
      <c r="C132" s="274">
        <f>'PAA-1 2000'!Q131</f>
        <v>396</v>
      </c>
      <c r="D132" s="275">
        <f>'PAA-1 2000'!C131*'PAA-1 2000'!D131</f>
        <v>198</v>
      </c>
      <c r="E132" s="275">
        <f>'PAA-1 2000'!C131*'PAA-1 2000'!E131</f>
        <v>0</v>
      </c>
      <c r="F132" s="275">
        <f>'PAA-1 2000'!C131*'PAA-1 2000'!F131</f>
        <v>0</v>
      </c>
      <c r="G132" s="275">
        <f>'PAA-1 2000'!C131*'PAA-1 2000'!G131</f>
        <v>198</v>
      </c>
      <c r="H132" s="275">
        <f>'PAA-1 2000'!C131*'PAA-1 2000'!H131</f>
        <v>0</v>
      </c>
      <c r="I132" s="275">
        <f>'PAA-1 2000'!C131*'PAA-1 2000'!I131</f>
        <v>0</v>
      </c>
      <c r="J132" s="275">
        <f>'PAA-1 2000'!C131*'PAA-1 2000'!J131</f>
        <v>0</v>
      </c>
      <c r="K132" s="275">
        <f>'PAA-1 2000'!C131*'PAA-1 2000'!K131</f>
        <v>0</v>
      </c>
      <c r="L132" s="275">
        <f>'PAA-1 2000'!C131*'PAA-1 2000'!L131</f>
        <v>0</v>
      </c>
      <c r="M132" s="275">
        <f>'PAA-1 2000'!C131*'PAA-1 2000'!M131</f>
        <v>0</v>
      </c>
      <c r="N132" s="275">
        <f>'PAA-1 2000'!C131*'PAA-1 2000'!N131</f>
        <v>0</v>
      </c>
      <c r="O132" s="275">
        <f>'PAA-1 2000'!C131*'PAA-1 2000'!O131</f>
        <v>0</v>
      </c>
      <c r="P132" s="369">
        <f t="shared" si="2"/>
        <v>396</v>
      </c>
      <c r="Q132" s="367">
        <f t="shared" si="3"/>
        <v>0</v>
      </c>
    </row>
    <row r="133" spans="1:17" ht="14.1" customHeight="1">
      <c r="A133" s="272"/>
      <c r="B133" s="342" t="s">
        <v>130</v>
      </c>
      <c r="C133" s="274">
        <f>'PAA-1 2000'!Q132</f>
        <v>645</v>
      </c>
      <c r="D133" s="275">
        <f>'PAA-1 2000'!C132*'PAA-1 2000'!D132</f>
        <v>258</v>
      </c>
      <c r="E133" s="275">
        <f>'PAA-1 2000'!C132*'PAA-1 2000'!E132</f>
        <v>0</v>
      </c>
      <c r="F133" s="275">
        <f>'PAA-1 2000'!C132*'PAA-1 2000'!F132</f>
        <v>0</v>
      </c>
      <c r="G133" s="275">
        <f>'PAA-1 2000'!C132*'PAA-1 2000'!G132</f>
        <v>129</v>
      </c>
      <c r="H133" s="275">
        <f>'PAA-1 2000'!C132*'PAA-1 2000'!H132</f>
        <v>0</v>
      </c>
      <c r="I133" s="275">
        <f>'PAA-1 2000'!C132*'PAA-1 2000'!I132</f>
        <v>0</v>
      </c>
      <c r="J133" s="275">
        <f>'PAA-1 2000'!C132*'PAA-1 2000'!J132</f>
        <v>129</v>
      </c>
      <c r="K133" s="275">
        <f>'PAA-1 2000'!C132*'PAA-1 2000'!K132</f>
        <v>0</v>
      </c>
      <c r="L133" s="275">
        <f>'PAA-1 2000'!C132*'PAA-1 2000'!L132</f>
        <v>0</v>
      </c>
      <c r="M133" s="275">
        <f>'PAA-1 2000'!C132*'PAA-1 2000'!M132</f>
        <v>129</v>
      </c>
      <c r="N133" s="275">
        <f>'PAA-1 2000'!C132*'PAA-1 2000'!N132</f>
        <v>0</v>
      </c>
      <c r="O133" s="275">
        <f>'PAA-1 2000'!C132*'PAA-1 2000'!O132</f>
        <v>0</v>
      </c>
      <c r="P133" s="369">
        <f t="shared" si="2"/>
        <v>645</v>
      </c>
      <c r="Q133" s="367">
        <f t="shared" si="3"/>
        <v>0</v>
      </c>
    </row>
    <row r="134" spans="1:17" ht="14.1" customHeight="1">
      <c r="A134" s="272"/>
      <c r="B134" s="336" t="s">
        <v>325</v>
      </c>
      <c r="C134" s="274">
        <f>'PAA-1 2000'!Q133</f>
        <v>2388</v>
      </c>
      <c r="D134" s="275">
        <f>'PAA-1 2000'!C133*'PAA-1 2000'!D133</f>
        <v>597</v>
      </c>
      <c r="E134" s="275">
        <f>'PAA-1 2000'!C133*'PAA-1 2000'!E133</f>
        <v>0</v>
      </c>
      <c r="F134" s="275">
        <f>'PAA-1 2000'!C133*'PAA-1 2000'!F133</f>
        <v>0</v>
      </c>
      <c r="G134" s="275">
        <f>'PAA-1 2000'!C133*'PAA-1 2000'!G133</f>
        <v>597</v>
      </c>
      <c r="H134" s="275">
        <f>'PAA-1 2000'!C133*'PAA-1 2000'!H133</f>
        <v>0</v>
      </c>
      <c r="I134" s="275">
        <f>'PAA-1 2000'!C133*'PAA-1 2000'!I133</f>
        <v>0</v>
      </c>
      <c r="J134" s="275">
        <f>'PAA-1 2000'!C133*'PAA-1 2000'!J133</f>
        <v>597</v>
      </c>
      <c r="K134" s="275">
        <f>'PAA-1 2000'!C133*'PAA-1 2000'!K133</f>
        <v>0</v>
      </c>
      <c r="L134" s="275">
        <f>'PAA-1 2000'!C133*'PAA-1 2000'!L133</f>
        <v>0</v>
      </c>
      <c r="M134" s="275">
        <f>'PAA-1 2000'!C133*'PAA-1 2000'!M133</f>
        <v>597</v>
      </c>
      <c r="N134" s="275">
        <f>'PAA-1 2000'!C133*'PAA-1 2000'!N133</f>
        <v>0</v>
      </c>
      <c r="O134" s="275">
        <f>'PAA-1 2000'!C133*'PAA-1 2000'!O133</f>
        <v>0</v>
      </c>
      <c r="P134" s="369">
        <f t="shared" si="2"/>
        <v>2388</v>
      </c>
      <c r="Q134" s="367">
        <f t="shared" si="3"/>
        <v>0</v>
      </c>
    </row>
    <row r="135" spans="1:17" ht="14.1" customHeight="1">
      <c r="A135" s="272"/>
      <c r="B135" s="336" t="s">
        <v>326</v>
      </c>
      <c r="C135" s="274">
        <f>'PAA-1 2000'!Q134</f>
        <v>179.45</v>
      </c>
      <c r="D135" s="275">
        <f>'PAA-1 2000'!C134*'PAA-1 2000'!D134</f>
        <v>71.78</v>
      </c>
      <c r="E135" s="275">
        <f>'PAA-1 2000'!C134*'PAA-1 2000'!E134</f>
        <v>0</v>
      </c>
      <c r="F135" s="275">
        <f>'PAA-1 2000'!C134*'PAA-1 2000'!F134</f>
        <v>0</v>
      </c>
      <c r="G135" s="275">
        <f>'PAA-1 2000'!C134*'PAA-1 2000'!G134</f>
        <v>35.89</v>
      </c>
      <c r="H135" s="275">
        <f>'PAA-1 2000'!C134*'PAA-1 2000'!H134</f>
        <v>0</v>
      </c>
      <c r="I135" s="275">
        <f>'PAA-1 2000'!C134*'PAA-1 2000'!I134</f>
        <v>0</v>
      </c>
      <c r="J135" s="275">
        <f>'PAA-1 2000'!C134*'PAA-1 2000'!J134</f>
        <v>35.89</v>
      </c>
      <c r="K135" s="275">
        <f>'PAA-1 2000'!C134*'PAA-1 2000'!K134</f>
        <v>0</v>
      </c>
      <c r="L135" s="275">
        <f>'PAA-1 2000'!C134*'PAA-1 2000'!L134</f>
        <v>0</v>
      </c>
      <c r="M135" s="275">
        <f>'PAA-1 2000'!C134*'PAA-1 2000'!M134</f>
        <v>35.89</v>
      </c>
      <c r="N135" s="275">
        <f>'PAA-1 2000'!C134*'PAA-1 2000'!N134</f>
        <v>0</v>
      </c>
      <c r="O135" s="275">
        <f>'PAA-1 2000'!C134*'PAA-1 2000'!O134</f>
        <v>0</v>
      </c>
      <c r="P135" s="369">
        <f t="shared" si="2"/>
        <v>179.45</v>
      </c>
      <c r="Q135" s="367">
        <f t="shared" si="3"/>
        <v>0</v>
      </c>
    </row>
    <row r="136" spans="1:17" ht="14.1" customHeight="1">
      <c r="A136" s="360"/>
      <c r="B136" s="555" t="s">
        <v>471</v>
      </c>
      <c r="C136" s="557">
        <f>SUM(C131:C135)</f>
        <v>4109.1523999999999</v>
      </c>
      <c r="D136" s="557">
        <f t="shared" ref="D136:P136" si="6">SUM(D131:D135)</f>
        <v>1291.6807999999999</v>
      </c>
      <c r="E136" s="557">
        <f t="shared" si="6"/>
        <v>0</v>
      </c>
      <c r="F136" s="557">
        <f t="shared" si="6"/>
        <v>0</v>
      </c>
      <c r="G136" s="557">
        <f t="shared" si="6"/>
        <v>1126.7908</v>
      </c>
      <c r="H136" s="557">
        <f t="shared" si="6"/>
        <v>0</v>
      </c>
      <c r="I136" s="557">
        <f t="shared" si="6"/>
        <v>0</v>
      </c>
      <c r="J136" s="557">
        <f t="shared" si="6"/>
        <v>845.34039999999993</v>
      </c>
      <c r="K136" s="557">
        <f t="shared" si="6"/>
        <v>0</v>
      </c>
      <c r="L136" s="557">
        <f t="shared" si="6"/>
        <v>0</v>
      </c>
      <c r="M136" s="557">
        <f t="shared" si="6"/>
        <v>845.34039999999993</v>
      </c>
      <c r="N136" s="557">
        <f t="shared" si="6"/>
        <v>0</v>
      </c>
      <c r="O136" s="557">
        <f t="shared" si="6"/>
        <v>0</v>
      </c>
      <c r="P136" s="557">
        <f t="shared" si="6"/>
        <v>4109.1523999999999</v>
      </c>
      <c r="Q136" s="367">
        <f t="shared" si="3"/>
        <v>0</v>
      </c>
    </row>
    <row r="137" spans="1:17" ht="14.1" customHeight="1">
      <c r="A137" s="360">
        <v>21500001</v>
      </c>
      <c r="B137" s="278" t="s">
        <v>131</v>
      </c>
      <c r="C137" s="274"/>
      <c r="D137" s="275"/>
      <c r="E137" s="275"/>
      <c r="F137" s="275"/>
      <c r="G137" s="275"/>
      <c r="H137" s="275"/>
      <c r="I137" s="275"/>
      <c r="J137" s="275"/>
      <c r="K137" s="275"/>
      <c r="L137" s="275"/>
      <c r="M137" s="275"/>
      <c r="N137" s="275"/>
      <c r="O137" s="275"/>
      <c r="P137" s="369"/>
      <c r="Q137" s="367">
        <f t="shared" si="3"/>
        <v>0</v>
      </c>
    </row>
    <row r="138" spans="1:17" ht="14.1" customHeight="1">
      <c r="A138" s="311"/>
      <c r="B138" s="363" t="s">
        <v>330</v>
      </c>
      <c r="C138" s="364">
        <f>'PAA-1 2000'!Q136</f>
        <v>30000</v>
      </c>
      <c r="D138" s="365">
        <f>'PAA-1 2000'!C136*'PAA-1 2000'!D136</f>
        <v>30000</v>
      </c>
      <c r="E138" s="365">
        <f>'PAA-1 2000'!C136*'PAA-1 2000'!E136</f>
        <v>0</v>
      </c>
      <c r="F138" s="365">
        <f>'PAA-1 2000'!C136*'PAA-1 2000'!F136</f>
        <v>0</v>
      </c>
      <c r="G138" s="365">
        <f>'PAA-1 2000'!C136*'PAA-1 2000'!G136</f>
        <v>0</v>
      </c>
      <c r="H138" s="365">
        <f>'PAA-1 2000'!C136*'PAA-1 2000'!H136</f>
        <v>0</v>
      </c>
      <c r="I138" s="365">
        <f>'PAA-1 2000'!C136*'PAA-1 2000'!I136</f>
        <v>0</v>
      </c>
      <c r="J138" s="365">
        <f>'PAA-1 2000'!C136*'PAA-1 2000'!J136</f>
        <v>0</v>
      </c>
      <c r="K138" s="365">
        <f>'PAA-1 2000'!C136*'PAA-1 2000'!K136</f>
        <v>0</v>
      </c>
      <c r="L138" s="365">
        <f>'PAA-1 2000'!C136*'PAA-1 2000'!L136</f>
        <v>0</v>
      </c>
      <c r="M138" s="365">
        <f>'PAA-1 2000'!C136*'PAA-1 2000'!M136</f>
        <v>0</v>
      </c>
      <c r="N138" s="365">
        <f>'PAA-1 2000'!C136*'PAA-1 2000'!N136</f>
        <v>0</v>
      </c>
      <c r="O138" s="365">
        <f>'PAA-1 2000'!C136*'PAA-1 2000'!O136</f>
        <v>0</v>
      </c>
      <c r="P138" s="370">
        <f t="shared" si="2"/>
        <v>30000</v>
      </c>
      <c r="Q138" s="367">
        <f t="shared" si="3"/>
        <v>0</v>
      </c>
    </row>
    <row r="139" spans="1:17" ht="14.1" customHeight="1">
      <c r="A139" s="311"/>
      <c r="B139" s="555" t="s">
        <v>471</v>
      </c>
      <c r="C139" s="558">
        <f>SUM(C138)</f>
        <v>30000</v>
      </c>
      <c r="D139" s="558">
        <f t="shared" ref="D139:P139" si="7">SUM(D138)</f>
        <v>30000</v>
      </c>
      <c r="E139" s="558">
        <f t="shared" si="7"/>
        <v>0</v>
      </c>
      <c r="F139" s="558">
        <f t="shared" si="7"/>
        <v>0</v>
      </c>
      <c r="G139" s="558">
        <f t="shared" si="7"/>
        <v>0</v>
      </c>
      <c r="H139" s="558">
        <f t="shared" si="7"/>
        <v>0</v>
      </c>
      <c r="I139" s="558">
        <f t="shared" si="7"/>
        <v>0</v>
      </c>
      <c r="J139" s="558">
        <f t="shared" si="7"/>
        <v>0</v>
      </c>
      <c r="K139" s="558">
        <f t="shared" si="7"/>
        <v>0</v>
      </c>
      <c r="L139" s="558">
        <f t="shared" si="7"/>
        <v>0</v>
      </c>
      <c r="M139" s="558">
        <f t="shared" si="7"/>
        <v>0</v>
      </c>
      <c r="N139" s="558">
        <f t="shared" si="7"/>
        <v>0</v>
      </c>
      <c r="O139" s="558">
        <f t="shared" si="7"/>
        <v>0</v>
      </c>
      <c r="P139" s="558">
        <f t="shared" si="7"/>
        <v>30000</v>
      </c>
      <c r="Q139" s="367"/>
    </row>
    <row r="140" spans="1:17" ht="14.1" customHeight="1">
      <c r="A140" s="360">
        <v>21600001</v>
      </c>
      <c r="B140" s="278" t="s">
        <v>63</v>
      </c>
      <c r="C140" s="274">
        <f>'PAA-1 2000'!Q137</f>
        <v>0</v>
      </c>
      <c r="D140" s="275">
        <f>'PAA-1 2000'!C137*'PAA-1 2000'!D137</f>
        <v>0</v>
      </c>
      <c r="E140" s="275">
        <f>'PAA-1 2000'!C137*'PAA-1 2000'!E137</f>
        <v>0</v>
      </c>
      <c r="F140" s="275">
        <f>'PAA-1 2000'!C137*'PAA-1 2000'!F137</f>
        <v>0</v>
      </c>
      <c r="G140" s="275">
        <f>'PAA-1 2000'!C137*'PAA-1 2000'!G137</f>
        <v>0</v>
      </c>
      <c r="H140" s="275">
        <f>'PAA-1 2000'!C137*'PAA-1 2000'!H137</f>
        <v>0</v>
      </c>
      <c r="I140" s="275">
        <f>'PAA-1 2000'!C137*'PAA-1 2000'!I137</f>
        <v>0</v>
      </c>
      <c r="J140" s="275">
        <f>'PAA-1 2000'!C137*'PAA-1 2000'!J137</f>
        <v>0</v>
      </c>
      <c r="K140" s="275">
        <f>'PAA-1 2000'!C137*'PAA-1 2000'!K137</f>
        <v>0</v>
      </c>
      <c r="L140" s="275">
        <f>'PAA-1 2000'!C137*'PAA-1 2000'!L137</f>
        <v>0</v>
      </c>
      <c r="M140" s="275">
        <f>'PAA-1 2000'!C137*'PAA-1 2000'!M137</f>
        <v>0</v>
      </c>
      <c r="N140" s="275">
        <f>'PAA-1 2000'!C137*'PAA-1 2000'!N137</f>
        <v>0</v>
      </c>
      <c r="O140" s="275">
        <f>'PAA-1 2000'!C137*'PAA-1 2000'!O137</f>
        <v>0</v>
      </c>
      <c r="P140" s="369">
        <f t="shared" si="2"/>
        <v>0</v>
      </c>
      <c r="Q140" s="367">
        <f t="shared" si="3"/>
        <v>0</v>
      </c>
    </row>
    <row r="141" spans="1:17" ht="14.1" customHeight="1">
      <c r="A141" s="360"/>
      <c r="B141" s="343" t="s">
        <v>132</v>
      </c>
      <c r="C141" s="274">
        <f>'PAA-1 2000'!Q138</f>
        <v>1188</v>
      </c>
      <c r="D141" s="275">
        <f>'PAA-1 2000'!C138*'PAA-1 2000'!D138</f>
        <v>306</v>
      </c>
      <c r="E141" s="275">
        <f>'PAA-1 2000'!C138*'PAA-1 2000'!E138</f>
        <v>0</v>
      </c>
      <c r="F141" s="275">
        <f>'PAA-1 2000'!C138*'PAA-1 2000'!F138</f>
        <v>0</v>
      </c>
      <c r="G141" s="275">
        <f>'PAA-1 2000'!C138*'PAA-1 2000'!G138</f>
        <v>294</v>
      </c>
      <c r="H141" s="275">
        <f>'PAA-1 2000'!C138*'PAA-1 2000'!H138</f>
        <v>0</v>
      </c>
      <c r="I141" s="275">
        <f>'PAA-1 2000'!C138*'PAA-1 2000'!I138</f>
        <v>0</v>
      </c>
      <c r="J141" s="275">
        <f>'PAA-1 2000'!C138*'PAA-1 2000'!J138</f>
        <v>294</v>
      </c>
      <c r="K141" s="275">
        <f>'PAA-1 2000'!C138*'PAA-1 2000'!K138</f>
        <v>0</v>
      </c>
      <c r="L141" s="275">
        <f>'PAA-1 2000'!C138*'PAA-1 2000'!L138</f>
        <v>0</v>
      </c>
      <c r="M141" s="275">
        <f>'PAA-1 2000'!C138*'PAA-1 2000'!M138</f>
        <v>294</v>
      </c>
      <c r="N141" s="275">
        <f>'PAA-1 2000'!C138*'PAA-1 2000'!N138</f>
        <v>0</v>
      </c>
      <c r="O141" s="275">
        <f>'PAA-1 2000'!C138*'PAA-1 2000'!O138</f>
        <v>0</v>
      </c>
      <c r="P141" s="369">
        <f t="shared" si="2"/>
        <v>1188</v>
      </c>
      <c r="Q141" s="367">
        <f t="shared" si="3"/>
        <v>0</v>
      </c>
    </row>
    <row r="142" spans="1:17" ht="14.1" customHeight="1">
      <c r="A142" s="360"/>
      <c r="B142" s="282" t="s">
        <v>133</v>
      </c>
      <c r="C142" s="274">
        <f>'PAA-1 2000'!Q139</f>
        <v>131.4</v>
      </c>
      <c r="D142" s="275">
        <f>'PAA-1 2000'!C139*'PAA-1 2000'!D139</f>
        <v>32.85</v>
      </c>
      <c r="E142" s="275">
        <f>'PAA-1 2000'!C139*'PAA-1 2000'!E139</f>
        <v>0</v>
      </c>
      <c r="F142" s="275">
        <f>'PAA-1 2000'!C139*'PAA-1 2000'!F139</f>
        <v>0</v>
      </c>
      <c r="G142" s="275">
        <f>'PAA-1 2000'!C139*'PAA-1 2000'!G139</f>
        <v>32.85</v>
      </c>
      <c r="H142" s="275">
        <f>'PAA-1 2000'!C139*'PAA-1 2000'!H139</f>
        <v>0</v>
      </c>
      <c r="I142" s="275">
        <f>'PAA-1 2000'!C139*'PAA-1 2000'!I139</f>
        <v>0</v>
      </c>
      <c r="J142" s="275">
        <f>'PAA-1 2000'!C139*'PAA-1 2000'!J139</f>
        <v>32.85</v>
      </c>
      <c r="K142" s="275">
        <f>'PAA-1 2000'!C139*'PAA-1 2000'!K139</f>
        <v>0</v>
      </c>
      <c r="L142" s="275">
        <f>'PAA-1 2000'!C139*'PAA-1 2000'!L139</f>
        <v>0</v>
      </c>
      <c r="M142" s="275">
        <f>'PAA-1 2000'!C139*'PAA-1 2000'!M139</f>
        <v>32.85</v>
      </c>
      <c r="N142" s="275">
        <f>'PAA-1 2000'!C139*'PAA-1 2000'!N139</f>
        <v>0</v>
      </c>
      <c r="O142" s="275">
        <f>'PAA-1 2000'!C139*'PAA-1 2000'!O139</f>
        <v>0</v>
      </c>
      <c r="P142" s="369">
        <f t="shared" ref="P142:P204" si="8">SUM(D142:O142)</f>
        <v>131.4</v>
      </c>
      <c r="Q142" s="367">
        <f t="shared" ref="Q142:Q205" si="9">+P142-C142</f>
        <v>0</v>
      </c>
    </row>
    <row r="143" spans="1:17" ht="14.1" customHeight="1">
      <c r="A143" s="360"/>
      <c r="B143" s="282" t="s">
        <v>134</v>
      </c>
      <c r="C143" s="274">
        <f>'PAA-1 2000'!Q140</f>
        <v>360</v>
      </c>
      <c r="D143" s="275">
        <f>'PAA-1 2000'!C140*'PAA-1 2000'!D140</f>
        <v>90</v>
      </c>
      <c r="E143" s="275">
        <f>'PAA-1 2000'!C140*'PAA-1 2000'!E140</f>
        <v>0</v>
      </c>
      <c r="F143" s="275">
        <f>'PAA-1 2000'!C140*'PAA-1 2000'!F140</f>
        <v>0</v>
      </c>
      <c r="G143" s="275">
        <f>'PAA-1 2000'!C140*'PAA-1 2000'!G140</f>
        <v>90</v>
      </c>
      <c r="H143" s="275">
        <f>'PAA-1 2000'!C140*'PAA-1 2000'!H140</f>
        <v>0</v>
      </c>
      <c r="I143" s="275">
        <f>'PAA-1 2000'!C140*'PAA-1 2000'!I140</f>
        <v>0</v>
      </c>
      <c r="J143" s="275">
        <f>'PAA-1 2000'!C140*'PAA-1 2000'!J140</f>
        <v>90</v>
      </c>
      <c r="K143" s="275">
        <f>'PAA-1 2000'!C140*'PAA-1 2000'!K140</f>
        <v>0</v>
      </c>
      <c r="L143" s="275">
        <f>'PAA-1 2000'!C140*'PAA-1 2000'!L140</f>
        <v>0</v>
      </c>
      <c r="M143" s="275">
        <f>'PAA-1 2000'!C140*'PAA-1 2000'!M140</f>
        <v>90</v>
      </c>
      <c r="N143" s="275">
        <f>'PAA-1 2000'!C140*'PAA-1 2000'!N140</f>
        <v>0</v>
      </c>
      <c r="O143" s="275">
        <f>'PAA-1 2000'!C140*'PAA-1 2000'!O140</f>
        <v>0</v>
      </c>
      <c r="P143" s="369">
        <f t="shared" si="8"/>
        <v>360</v>
      </c>
      <c r="Q143" s="367">
        <f t="shared" si="9"/>
        <v>0</v>
      </c>
    </row>
    <row r="144" spans="1:17" ht="14.1" customHeight="1">
      <c r="A144" s="272"/>
      <c r="B144" s="344" t="s">
        <v>331</v>
      </c>
      <c r="C144" s="274">
        <f>'PAA-1 2000'!Q141</f>
        <v>1584</v>
      </c>
      <c r="D144" s="275">
        <f>'PAA-1 2000'!C141*'PAA-1 2000'!D141</f>
        <v>408</v>
      </c>
      <c r="E144" s="275">
        <f>'PAA-1 2000'!C141*'PAA-1 2000'!E141</f>
        <v>0</v>
      </c>
      <c r="F144" s="275">
        <f>'PAA-1 2000'!C141*'PAA-1 2000'!F141</f>
        <v>0</v>
      </c>
      <c r="G144" s="275">
        <f>'PAA-1 2000'!C141*'PAA-1 2000'!G141</f>
        <v>392</v>
      </c>
      <c r="H144" s="275">
        <f>'PAA-1 2000'!C141*'PAA-1 2000'!H141</f>
        <v>0</v>
      </c>
      <c r="I144" s="275">
        <f>'PAA-1 2000'!C141*'PAA-1 2000'!I141</f>
        <v>0</v>
      </c>
      <c r="J144" s="275">
        <f>'PAA-1 2000'!C141*'PAA-1 2000'!J141</f>
        <v>392</v>
      </c>
      <c r="K144" s="275">
        <f>'PAA-1 2000'!C141*'PAA-1 2000'!K141</f>
        <v>0</v>
      </c>
      <c r="L144" s="275">
        <f>'PAA-1 2000'!C141*'PAA-1 2000'!L141</f>
        <v>0</v>
      </c>
      <c r="M144" s="275">
        <f>'PAA-1 2000'!C141*'PAA-1 2000'!M141</f>
        <v>392</v>
      </c>
      <c r="N144" s="275">
        <f>'PAA-1 2000'!C141*'PAA-1 2000'!N141</f>
        <v>0</v>
      </c>
      <c r="O144" s="275">
        <f>'PAA-1 2000'!C141*'PAA-1 2000'!O141</f>
        <v>0</v>
      </c>
      <c r="P144" s="369">
        <f t="shared" si="8"/>
        <v>1584</v>
      </c>
      <c r="Q144" s="367">
        <f t="shared" si="9"/>
        <v>0</v>
      </c>
    </row>
    <row r="145" spans="1:17" ht="14.1" customHeight="1">
      <c r="A145" s="272"/>
      <c r="B145" s="344" t="s">
        <v>135</v>
      </c>
      <c r="C145" s="274">
        <f>'PAA-1 2000'!Q142</f>
        <v>499.8</v>
      </c>
      <c r="D145" s="275">
        <f>'PAA-1 2000'!C142*'PAA-1 2000'!D142</f>
        <v>149.94</v>
      </c>
      <c r="E145" s="275">
        <f>'PAA-1 2000'!C142*'PAA-1 2000'!E142</f>
        <v>0</v>
      </c>
      <c r="F145" s="275">
        <f>'PAA-1 2000'!C142*'PAA-1 2000'!F142</f>
        <v>0</v>
      </c>
      <c r="G145" s="275">
        <f>'PAA-1 2000'!C142*'PAA-1 2000'!G142</f>
        <v>116.62</v>
      </c>
      <c r="H145" s="275">
        <f>'PAA-1 2000'!C142*'PAA-1 2000'!H142</f>
        <v>0</v>
      </c>
      <c r="I145" s="275">
        <f>'PAA-1 2000'!C142*'PAA-1 2000'!I142</f>
        <v>0</v>
      </c>
      <c r="J145" s="275">
        <f>'PAA-1 2000'!C142*'PAA-1 2000'!J142</f>
        <v>116.62</v>
      </c>
      <c r="K145" s="275">
        <f>'PAA-1 2000'!C142*'PAA-1 2000'!K142</f>
        <v>0</v>
      </c>
      <c r="L145" s="275">
        <f>'PAA-1 2000'!C142*'PAA-1 2000'!L142</f>
        <v>0</v>
      </c>
      <c r="M145" s="275">
        <f>'PAA-1 2000'!C142*'PAA-1 2000'!M142</f>
        <v>116.62</v>
      </c>
      <c r="N145" s="275">
        <f>'PAA-1 2000'!C142*'PAA-1 2000'!N142</f>
        <v>0</v>
      </c>
      <c r="O145" s="275">
        <f>'PAA-1 2000'!C142*'PAA-1 2000'!O142</f>
        <v>0</v>
      </c>
      <c r="P145" s="369">
        <f t="shared" si="8"/>
        <v>499.8</v>
      </c>
      <c r="Q145" s="367">
        <f t="shared" si="9"/>
        <v>0</v>
      </c>
    </row>
    <row r="146" spans="1:17" ht="14.1" customHeight="1">
      <c r="A146" s="272"/>
      <c r="B146" s="344" t="s">
        <v>136</v>
      </c>
      <c r="C146" s="274">
        <f>'PAA-1 2000'!Q143</f>
        <v>390</v>
      </c>
      <c r="D146" s="275">
        <f>'PAA-1 2000'!C143*'PAA-1 2000'!D143</f>
        <v>117</v>
      </c>
      <c r="E146" s="275">
        <f>'PAA-1 2000'!C143*'PAA-1 2000'!E143</f>
        <v>0</v>
      </c>
      <c r="F146" s="275">
        <f>'PAA-1 2000'!C143*'PAA-1 2000'!F143</f>
        <v>0</v>
      </c>
      <c r="G146" s="275">
        <f>'PAA-1 2000'!C143*'PAA-1 2000'!G143</f>
        <v>91</v>
      </c>
      <c r="H146" s="275">
        <f>'PAA-1 2000'!C143*'PAA-1 2000'!H143</f>
        <v>0</v>
      </c>
      <c r="I146" s="275">
        <f>'PAA-1 2000'!C143*'PAA-1 2000'!I143</f>
        <v>0</v>
      </c>
      <c r="J146" s="275">
        <f>'PAA-1 2000'!C143*'PAA-1 2000'!J143</f>
        <v>91</v>
      </c>
      <c r="K146" s="275">
        <f>'PAA-1 2000'!C143*'PAA-1 2000'!K143</f>
        <v>0</v>
      </c>
      <c r="L146" s="275">
        <f>'PAA-1 2000'!C143*'PAA-1 2000'!L143</f>
        <v>0</v>
      </c>
      <c r="M146" s="275">
        <f>'PAA-1 2000'!C143*'PAA-1 2000'!M143</f>
        <v>91</v>
      </c>
      <c r="N146" s="275">
        <f>'PAA-1 2000'!C143*'PAA-1 2000'!N143</f>
        <v>0</v>
      </c>
      <c r="O146" s="275">
        <f>'PAA-1 2000'!C143*'PAA-1 2000'!O143</f>
        <v>0</v>
      </c>
      <c r="P146" s="369">
        <f t="shared" si="8"/>
        <v>390</v>
      </c>
      <c r="Q146" s="367">
        <f t="shared" si="9"/>
        <v>0</v>
      </c>
    </row>
    <row r="147" spans="1:17" ht="14.1" customHeight="1">
      <c r="A147" s="272"/>
      <c r="B147" s="344" t="s">
        <v>332</v>
      </c>
      <c r="C147" s="274">
        <f>'PAA-1 2000'!Q144</f>
        <v>457.71</v>
      </c>
      <c r="D147" s="275">
        <f>'PAA-1 2000'!C144*'PAA-1 2000'!D144</f>
        <v>124.83</v>
      </c>
      <c r="E147" s="275">
        <f>'PAA-1 2000'!C144*'PAA-1 2000'!E144</f>
        <v>0</v>
      </c>
      <c r="F147" s="275">
        <f>'PAA-1 2000'!C144*'PAA-1 2000'!F144</f>
        <v>0</v>
      </c>
      <c r="G147" s="275">
        <f>'PAA-1 2000'!C144*'PAA-1 2000'!G144</f>
        <v>110.96</v>
      </c>
      <c r="H147" s="275">
        <f>'PAA-1 2000'!C144*'PAA-1 2000'!H144</f>
        <v>0</v>
      </c>
      <c r="I147" s="275">
        <f>'PAA-1 2000'!C144*'PAA-1 2000'!I144</f>
        <v>0</v>
      </c>
      <c r="J147" s="275">
        <f>'PAA-1 2000'!C144*'PAA-1 2000'!J144</f>
        <v>110.96</v>
      </c>
      <c r="K147" s="275">
        <f>'PAA-1 2000'!C144*'PAA-1 2000'!K144</f>
        <v>0</v>
      </c>
      <c r="L147" s="275">
        <f>'PAA-1 2000'!C144*'PAA-1 2000'!L144</f>
        <v>0</v>
      </c>
      <c r="M147" s="275">
        <f>'PAA-1 2000'!C144*'PAA-1 2000'!M144</f>
        <v>110.96</v>
      </c>
      <c r="N147" s="275">
        <f>'PAA-1 2000'!C144*'PAA-1 2000'!N144</f>
        <v>0</v>
      </c>
      <c r="O147" s="275">
        <f>'PAA-1 2000'!C144*'PAA-1 2000'!O144</f>
        <v>0</v>
      </c>
      <c r="P147" s="369">
        <f t="shared" si="8"/>
        <v>457.71</v>
      </c>
      <c r="Q147" s="367">
        <f t="shared" si="9"/>
        <v>0</v>
      </c>
    </row>
    <row r="148" spans="1:17" ht="14.1" customHeight="1">
      <c r="A148" s="272"/>
      <c r="B148" s="344" t="s">
        <v>333</v>
      </c>
      <c r="C148" s="274">
        <f>'PAA-1 2000'!Q145</f>
        <v>1190</v>
      </c>
      <c r="D148" s="275">
        <f>'PAA-1 2000'!C145*'PAA-1 2000'!D145</f>
        <v>476</v>
      </c>
      <c r="E148" s="275">
        <f>'PAA-1 2000'!C145*'PAA-1 2000'!E145</f>
        <v>0</v>
      </c>
      <c r="F148" s="275">
        <f>'PAA-1 2000'!C145*'PAA-1 2000'!F145</f>
        <v>0</v>
      </c>
      <c r="G148" s="275">
        <f>'PAA-1 2000'!C145*'PAA-1 2000'!G145</f>
        <v>238</v>
      </c>
      <c r="H148" s="275">
        <f>'PAA-1 2000'!C145*'PAA-1 2000'!H145</f>
        <v>0</v>
      </c>
      <c r="I148" s="275">
        <f>'PAA-1 2000'!C145*'PAA-1 2000'!I145</f>
        <v>0</v>
      </c>
      <c r="J148" s="275">
        <f>'PAA-1 2000'!C145*'PAA-1 2000'!J145</f>
        <v>238</v>
      </c>
      <c r="K148" s="275">
        <f>'PAA-1 2000'!C145*'PAA-1 2000'!K145</f>
        <v>0</v>
      </c>
      <c r="L148" s="275">
        <f>'PAA-1 2000'!C145*'PAA-1 2000'!L145</f>
        <v>0</v>
      </c>
      <c r="M148" s="275">
        <f>'PAA-1 2000'!C145*'PAA-1 2000'!M145</f>
        <v>238</v>
      </c>
      <c r="N148" s="275">
        <f>'PAA-1 2000'!C145*'PAA-1 2000'!N145</f>
        <v>0</v>
      </c>
      <c r="O148" s="275">
        <f>'PAA-1 2000'!C145*'PAA-1 2000'!O145</f>
        <v>0</v>
      </c>
      <c r="P148" s="369">
        <f t="shared" si="8"/>
        <v>1190</v>
      </c>
      <c r="Q148" s="367">
        <f t="shared" si="9"/>
        <v>0</v>
      </c>
    </row>
    <row r="149" spans="1:17" ht="14.1" customHeight="1">
      <c r="A149" s="272"/>
      <c r="B149" s="344" t="s">
        <v>334</v>
      </c>
      <c r="C149" s="274">
        <f>'PAA-1 2000'!Q146</f>
        <v>774</v>
      </c>
      <c r="D149" s="275">
        <f>'PAA-1 2000'!C146*'PAA-1 2000'!D146</f>
        <v>258</v>
      </c>
      <c r="E149" s="275">
        <f>'PAA-1 2000'!C146*'PAA-1 2000'!E146</f>
        <v>0</v>
      </c>
      <c r="F149" s="275">
        <f>'PAA-1 2000'!C146*'PAA-1 2000'!F146</f>
        <v>0</v>
      </c>
      <c r="G149" s="275">
        <f>'PAA-1 2000'!C146*'PAA-1 2000'!G146</f>
        <v>258</v>
      </c>
      <c r="H149" s="275">
        <f>'PAA-1 2000'!C146*'PAA-1 2000'!H146</f>
        <v>0</v>
      </c>
      <c r="I149" s="275">
        <f>'PAA-1 2000'!C146*'PAA-1 2000'!I146</f>
        <v>0</v>
      </c>
      <c r="J149" s="275">
        <f>'PAA-1 2000'!C146*'PAA-1 2000'!J146</f>
        <v>258</v>
      </c>
      <c r="K149" s="275">
        <f>'PAA-1 2000'!C146*'PAA-1 2000'!K146</f>
        <v>0</v>
      </c>
      <c r="L149" s="275">
        <f>'PAA-1 2000'!C146*'PAA-1 2000'!L146</f>
        <v>0</v>
      </c>
      <c r="M149" s="275">
        <f>'PAA-1 2000'!C146*'PAA-1 2000'!M146</f>
        <v>0</v>
      </c>
      <c r="N149" s="275">
        <f>'PAA-1 2000'!C146*'PAA-1 2000'!N146</f>
        <v>0</v>
      </c>
      <c r="O149" s="275">
        <f>'PAA-1 2000'!C146*'PAA-1 2000'!O146</f>
        <v>0</v>
      </c>
      <c r="P149" s="369">
        <f t="shared" si="8"/>
        <v>774</v>
      </c>
      <c r="Q149" s="367">
        <f t="shared" si="9"/>
        <v>0</v>
      </c>
    </row>
    <row r="150" spans="1:17" ht="14.1" customHeight="1">
      <c r="A150" s="272"/>
      <c r="B150" s="344" t="s">
        <v>137</v>
      </c>
      <c r="C150" s="274">
        <f>'PAA-1 2000'!Q147</f>
        <v>15</v>
      </c>
      <c r="D150" s="275">
        <f>'PAA-1 2000'!C147*'PAA-1 2000'!D147</f>
        <v>6</v>
      </c>
      <c r="E150" s="275">
        <f>'PAA-1 2000'!C147*'PAA-1 2000'!E147</f>
        <v>0</v>
      </c>
      <c r="F150" s="275">
        <f>'PAA-1 2000'!C147*'PAA-1 2000'!F147</f>
        <v>0</v>
      </c>
      <c r="G150" s="275">
        <f>'PAA-1 2000'!C147*'PAA-1 2000'!G147</f>
        <v>6</v>
      </c>
      <c r="H150" s="275">
        <f>'PAA-1 2000'!C147*'PAA-1 2000'!H147</f>
        <v>0</v>
      </c>
      <c r="I150" s="275">
        <f>'PAA-1 2000'!C147*'PAA-1 2000'!I147</f>
        <v>0</v>
      </c>
      <c r="J150" s="275">
        <f>'PAA-1 2000'!C147*'PAA-1 2000'!J147</f>
        <v>3</v>
      </c>
      <c r="K150" s="275">
        <f>'PAA-1 2000'!C147*'PAA-1 2000'!K147</f>
        <v>0</v>
      </c>
      <c r="L150" s="275">
        <f>'PAA-1 2000'!C147*'PAA-1 2000'!L147</f>
        <v>0</v>
      </c>
      <c r="M150" s="275">
        <f>'PAA-1 2000'!C147*'PAA-1 2000'!M147</f>
        <v>0</v>
      </c>
      <c r="N150" s="275">
        <f>'PAA-1 2000'!C147*'PAA-1 2000'!N147</f>
        <v>0</v>
      </c>
      <c r="O150" s="275">
        <f>'PAA-1 2000'!C147*'PAA-1 2000'!O147</f>
        <v>0</v>
      </c>
      <c r="P150" s="369">
        <f t="shared" si="8"/>
        <v>15</v>
      </c>
      <c r="Q150" s="367">
        <f t="shared" si="9"/>
        <v>0</v>
      </c>
    </row>
    <row r="151" spans="1:17" ht="14.1" customHeight="1">
      <c r="A151" s="272"/>
      <c r="B151" s="344" t="s">
        <v>138</v>
      </c>
      <c r="C151" s="274">
        <f>'PAA-1 2000'!Q148</f>
        <v>73.850000000000009</v>
      </c>
      <c r="D151" s="275">
        <f>'PAA-1 2000'!C148*'PAA-1 2000'!D148</f>
        <v>21.1</v>
      </c>
      <c r="E151" s="275">
        <f>'PAA-1 2000'!C148*'PAA-1 2000'!E148</f>
        <v>0</v>
      </c>
      <c r="F151" s="275">
        <f>'PAA-1 2000'!C148*'PAA-1 2000'!F148</f>
        <v>0</v>
      </c>
      <c r="G151" s="275">
        <f>'PAA-1 2000'!C148*'PAA-1 2000'!G148</f>
        <v>21.1</v>
      </c>
      <c r="H151" s="275">
        <f>'PAA-1 2000'!C148*'PAA-1 2000'!H148</f>
        <v>0</v>
      </c>
      <c r="I151" s="275">
        <f>'PAA-1 2000'!C148*'PAA-1 2000'!I148</f>
        <v>0</v>
      </c>
      <c r="J151" s="275">
        <f>'PAA-1 2000'!C148*'PAA-1 2000'!J148</f>
        <v>21.1</v>
      </c>
      <c r="K151" s="275">
        <f>'PAA-1 2000'!C148*'PAA-1 2000'!K148</f>
        <v>0</v>
      </c>
      <c r="L151" s="275">
        <f>'PAA-1 2000'!C148*'PAA-1 2000'!L148</f>
        <v>0</v>
      </c>
      <c r="M151" s="275">
        <f>'PAA-1 2000'!C148*'PAA-1 2000'!M148</f>
        <v>10.55</v>
      </c>
      <c r="N151" s="275">
        <f>'PAA-1 2000'!C148*'PAA-1 2000'!N148</f>
        <v>0</v>
      </c>
      <c r="O151" s="275">
        <f>'PAA-1 2000'!C148*'PAA-1 2000'!O148</f>
        <v>0</v>
      </c>
      <c r="P151" s="369">
        <f t="shared" si="8"/>
        <v>73.850000000000009</v>
      </c>
      <c r="Q151" s="367">
        <f t="shared" si="9"/>
        <v>0</v>
      </c>
    </row>
    <row r="152" spans="1:17" ht="14.1" customHeight="1">
      <c r="A152" s="272"/>
      <c r="B152" s="344" t="s">
        <v>139</v>
      </c>
      <c r="C152" s="274">
        <f>'PAA-1 2000'!Q149</f>
        <v>90</v>
      </c>
      <c r="D152" s="275">
        <f>'PAA-1 2000'!C149*'PAA-1 2000'!D149</f>
        <v>36</v>
      </c>
      <c r="E152" s="275">
        <f>'PAA-1 2000'!C149*'PAA-1 2000'!E149</f>
        <v>0</v>
      </c>
      <c r="F152" s="275">
        <f>'PAA-1 2000'!C149*'PAA-1 2000'!F149</f>
        <v>0</v>
      </c>
      <c r="G152" s="275">
        <f>'PAA-1 2000'!C149*'PAA-1 2000'!G149</f>
        <v>18</v>
      </c>
      <c r="H152" s="275">
        <f>'PAA-1 2000'!C149*'PAA-1 2000'!H149</f>
        <v>0</v>
      </c>
      <c r="I152" s="275">
        <f>'PAA-1 2000'!C149*'PAA-1 2000'!I149</f>
        <v>0</v>
      </c>
      <c r="J152" s="275">
        <f>'PAA-1 2000'!C149*'PAA-1 2000'!J149</f>
        <v>18</v>
      </c>
      <c r="K152" s="275">
        <f>'PAA-1 2000'!C149*'PAA-1 2000'!K149</f>
        <v>0</v>
      </c>
      <c r="L152" s="275">
        <f>'PAA-1 2000'!C149*'PAA-1 2000'!L149</f>
        <v>0</v>
      </c>
      <c r="M152" s="275">
        <f>'PAA-1 2000'!C149*'PAA-1 2000'!M149</f>
        <v>18</v>
      </c>
      <c r="N152" s="275">
        <f>'PAA-1 2000'!C149*'PAA-1 2000'!N149</f>
        <v>0</v>
      </c>
      <c r="O152" s="275">
        <f>'PAA-1 2000'!C149*'PAA-1 2000'!O149</f>
        <v>0</v>
      </c>
      <c r="P152" s="369">
        <f t="shared" si="8"/>
        <v>90</v>
      </c>
      <c r="Q152" s="367">
        <f t="shared" si="9"/>
        <v>0</v>
      </c>
    </row>
    <row r="153" spans="1:17" ht="14.1" customHeight="1">
      <c r="A153" s="272"/>
      <c r="B153" s="344" t="s">
        <v>335</v>
      </c>
      <c r="C153" s="274">
        <f>'PAA-1 2000'!Q150</f>
        <v>618.75</v>
      </c>
      <c r="D153" s="275">
        <f>'PAA-1 2000'!C150*'PAA-1 2000'!D150</f>
        <v>168.75</v>
      </c>
      <c r="E153" s="275">
        <f>'PAA-1 2000'!C150*'PAA-1 2000'!E150</f>
        <v>0</v>
      </c>
      <c r="F153" s="275">
        <f>'PAA-1 2000'!C150*'PAA-1 2000'!F150</f>
        <v>0</v>
      </c>
      <c r="G153" s="275">
        <f>'PAA-1 2000'!C150*'PAA-1 2000'!G150</f>
        <v>150</v>
      </c>
      <c r="H153" s="275">
        <f>'PAA-1 2000'!C150*'PAA-1 2000'!H150</f>
        <v>0</v>
      </c>
      <c r="I153" s="275">
        <f>'PAA-1 2000'!C150*'PAA-1 2000'!I150</f>
        <v>0</v>
      </c>
      <c r="J153" s="275">
        <f>'PAA-1 2000'!C150*'PAA-1 2000'!J150</f>
        <v>150</v>
      </c>
      <c r="K153" s="275">
        <f>'PAA-1 2000'!C150*'PAA-1 2000'!K150</f>
        <v>0</v>
      </c>
      <c r="L153" s="275">
        <f>'PAA-1 2000'!C150*'PAA-1 2000'!L150</f>
        <v>0</v>
      </c>
      <c r="M153" s="275">
        <f>'PAA-1 2000'!C150*'PAA-1 2000'!M150</f>
        <v>150</v>
      </c>
      <c r="N153" s="275">
        <f>'PAA-1 2000'!C150*'PAA-1 2000'!N150</f>
        <v>0</v>
      </c>
      <c r="O153" s="275">
        <f>'PAA-1 2000'!C150*'PAA-1 2000'!O150</f>
        <v>0</v>
      </c>
      <c r="P153" s="369">
        <f t="shared" si="8"/>
        <v>618.75</v>
      </c>
      <c r="Q153" s="367">
        <f t="shared" si="9"/>
        <v>0</v>
      </c>
    </row>
    <row r="154" spans="1:17" ht="14.1" customHeight="1">
      <c r="A154" s="272"/>
      <c r="B154" s="344" t="s">
        <v>336</v>
      </c>
      <c r="C154" s="274">
        <f>'PAA-1 2000'!Q151</f>
        <v>676.83</v>
      </c>
      <c r="D154" s="275">
        <f>'PAA-1 2000'!C151*'PAA-1 2000'!D151</f>
        <v>184.59</v>
      </c>
      <c r="E154" s="275">
        <f>'PAA-1 2000'!C151*'PAA-1 2000'!E151</f>
        <v>0</v>
      </c>
      <c r="F154" s="275">
        <f>'PAA-1 2000'!C151*'PAA-1 2000'!F151</f>
        <v>0</v>
      </c>
      <c r="G154" s="275">
        <f>'PAA-1 2000'!C151*'PAA-1 2000'!G151</f>
        <v>164.08</v>
      </c>
      <c r="H154" s="275">
        <f>'PAA-1 2000'!C151*'PAA-1 2000'!H151</f>
        <v>0</v>
      </c>
      <c r="I154" s="275">
        <f>'PAA-1 2000'!C151*'PAA-1 2000'!I151</f>
        <v>0</v>
      </c>
      <c r="J154" s="275">
        <f>'PAA-1 2000'!C151*'PAA-1 2000'!J151</f>
        <v>164.08</v>
      </c>
      <c r="K154" s="275">
        <f>'PAA-1 2000'!C151*'PAA-1 2000'!K151</f>
        <v>0</v>
      </c>
      <c r="L154" s="275">
        <f>'PAA-1 2000'!C151*'PAA-1 2000'!L151</f>
        <v>0</v>
      </c>
      <c r="M154" s="275">
        <f>'PAA-1 2000'!C151*'PAA-1 2000'!M151</f>
        <v>164.08</v>
      </c>
      <c r="N154" s="275">
        <f>'PAA-1 2000'!C151*'PAA-1 2000'!N151</f>
        <v>0</v>
      </c>
      <c r="O154" s="275">
        <f>'PAA-1 2000'!C151*'PAA-1 2000'!O151</f>
        <v>0</v>
      </c>
      <c r="P154" s="369">
        <f t="shared" si="8"/>
        <v>676.83</v>
      </c>
      <c r="Q154" s="367">
        <f t="shared" si="9"/>
        <v>0</v>
      </c>
    </row>
    <row r="155" spans="1:17" ht="14.1" customHeight="1">
      <c r="A155" s="272"/>
      <c r="B155" s="282" t="s">
        <v>140</v>
      </c>
      <c r="C155" s="274">
        <f>'PAA-1 2000'!Q152</f>
        <v>1500</v>
      </c>
      <c r="D155" s="275">
        <f>'PAA-1 2000'!C152*'PAA-1 2000'!D152</f>
        <v>600</v>
      </c>
      <c r="E155" s="275">
        <f>'PAA-1 2000'!C152*'PAA-1 2000'!E152</f>
        <v>0</v>
      </c>
      <c r="F155" s="275">
        <f>'PAA-1 2000'!C152*'PAA-1 2000'!F152</f>
        <v>0</v>
      </c>
      <c r="G155" s="275">
        <f>'PAA-1 2000'!C152*'PAA-1 2000'!G152</f>
        <v>300</v>
      </c>
      <c r="H155" s="275">
        <f>'PAA-1 2000'!C152*'PAA-1 2000'!H152</f>
        <v>0</v>
      </c>
      <c r="I155" s="275">
        <f>'PAA-1 2000'!C152*'PAA-1 2000'!I152</f>
        <v>0</v>
      </c>
      <c r="J155" s="275">
        <f>'PAA-1 2000'!C152*'PAA-1 2000'!J152</f>
        <v>300</v>
      </c>
      <c r="K155" s="275">
        <f>'PAA-1 2000'!C152*'PAA-1 2000'!K152</f>
        <v>0</v>
      </c>
      <c r="L155" s="275">
        <f>'PAA-1 2000'!C152*'PAA-1 2000'!L152</f>
        <v>0</v>
      </c>
      <c r="M155" s="275">
        <f>'PAA-1 2000'!C152*'PAA-1 2000'!M152</f>
        <v>300</v>
      </c>
      <c r="N155" s="275">
        <f>'PAA-1 2000'!C152*'PAA-1 2000'!N152</f>
        <v>0</v>
      </c>
      <c r="O155" s="275">
        <f>'PAA-1 2000'!C152*'PAA-1 2000'!O152</f>
        <v>0</v>
      </c>
      <c r="P155" s="369">
        <f t="shared" si="8"/>
        <v>1500</v>
      </c>
      <c r="Q155" s="367">
        <f t="shared" si="9"/>
        <v>0</v>
      </c>
    </row>
    <row r="156" spans="1:17" ht="14.1" customHeight="1">
      <c r="A156" s="360"/>
      <c r="B156" s="282" t="s">
        <v>337</v>
      </c>
      <c r="C156" s="274">
        <f>'PAA-1 2000'!Q153</f>
        <v>163.20000000000002</v>
      </c>
      <c r="D156" s="275">
        <f>'PAA-1 2000'!C153*'PAA-1 2000'!D153</f>
        <v>43.52</v>
      </c>
      <c r="E156" s="275">
        <f>'PAA-1 2000'!C153*'PAA-1 2000'!E153</f>
        <v>0</v>
      </c>
      <c r="F156" s="275">
        <f>'PAA-1 2000'!C153*'PAA-1 2000'!F153</f>
        <v>0</v>
      </c>
      <c r="G156" s="275">
        <f>'PAA-1 2000'!C153*'PAA-1 2000'!G153</f>
        <v>43.52</v>
      </c>
      <c r="H156" s="275">
        <f>'PAA-1 2000'!C153*'PAA-1 2000'!H153</f>
        <v>0</v>
      </c>
      <c r="I156" s="275">
        <f>'PAA-1 2000'!C153*'PAA-1 2000'!I153</f>
        <v>0</v>
      </c>
      <c r="J156" s="275">
        <f>'PAA-1 2000'!C153*'PAA-1 2000'!J153</f>
        <v>43.52</v>
      </c>
      <c r="K156" s="275">
        <f>'PAA-1 2000'!C153*'PAA-1 2000'!K153</f>
        <v>0</v>
      </c>
      <c r="L156" s="275">
        <f>'PAA-1 2000'!C153*'PAA-1 2000'!L153</f>
        <v>0</v>
      </c>
      <c r="M156" s="275">
        <f>'PAA-1 2000'!C153*'PAA-1 2000'!M153</f>
        <v>32.64</v>
      </c>
      <c r="N156" s="275">
        <f>'PAA-1 2000'!C153*'PAA-1 2000'!N153</f>
        <v>0</v>
      </c>
      <c r="O156" s="275">
        <f>'PAA-1 2000'!C153*'PAA-1 2000'!O153</f>
        <v>0</v>
      </c>
      <c r="P156" s="369">
        <f t="shared" si="8"/>
        <v>163.19999999999999</v>
      </c>
      <c r="Q156" s="367">
        <f t="shared" si="9"/>
        <v>0</v>
      </c>
    </row>
    <row r="157" spans="1:17" ht="14.1" customHeight="1">
      <c r="A157" s="360"/>
      <c r="B157" s="343" t="s">
        <v>338</v>
      </c>
      <c r="C157" s="274">
        <f>'PAA-1 2000'!Q154</f>
        <v>1782</v>
      </c>
      <c r="D157" s="275">
        <f>'PAA-1 2000'!C154*'PAA-1 2000'!D154</f>
        <v>459</v>
      </c>
      <c r="E157" s="275">
        <f>'PAA-1 2000'!C154*'PAA-1 2000'!E154</f>
        <v>0</v>
      </c>
      <c r="F157" s="275">
        <f>'PAA-1 2000'!C154*'PAA-1 2000'!F154</f>
        <v>0</v>
      </c>
      <c r="G157" s="275">
        <f>'PAA-1 2000'!C154*'PAA-1 2000'!G154</f>
        <v>441</v>
      </c>
      <c r="H157" s="275">
        <f>'PAA-1 2000'!C154*'PAA-1 2000'!H154</f>
        <v>0</v>
      </c>
      <c r="I157" s="275">
        <f>'PAA-1 2000'!C154*'PAA-1 2000'!I154</f>
        <v>0</v>
      </c>
      <c r="J157" s="275">
        <f>'PAA-1 2000'!C154*'PAA-1 2000'!J154</f>
        <v>441</v>
      </c>
      <c r="K157" s="275">
        <f>'PAA-1 2000'!C154*'PAA-1 2000'!K154</f>
        <v>0</v>
      </c>
      <c r="L157" s="275">
        <f>'PAA-1 2000'!C154*'PAA-1 2000'!L154</f>
        <v>0</v>
      </c>
      <c r="M157" s="275">
        <f>'PAA-1 2000'!C154*'PAA-1 2000'!M154</f>
        <v>441</v>
      </c>
      <c r="N157" s="275">
        <f>'PAA-1 2000'!C154*'PAA-1 2000'!N154</f>
        <v>0</v>
      </c>
      <c r="O157" s="275">
        <f>'PAA-1 2000'!C154*'PAA-1 2000'!O154</f>
        <v>0</v>
      </c>
      <c r="P157" s="369">
        <f t="shared" si="8"/>
        <v>1782</v>
      </c>
      <c r="Q157" s="367">
        <f t="shared" si="9"/>
        <v>0</v>
      </c>
    </row>
    <row r="158" spans="1:17" ht="14.1" customHeight="1">
      <c r="A158" s="360"/>
      <c r="B158" s="555" t="s">
        <v>471</v>
      </c>
      <c r="C158" s="557">
        <f>SUM(C140:C157)</f>
        <v>11494.54</v>
      </c>
      <c r="D158" s="557">
        <f t="shared" ref="D158:P158" si="10">SUM(D140:D157)</f>
        <v>3481.58</v>
      </c>
      <c r="E158" s="557">
        <f t="shared" si="10"/>
        <v>0</v>
      </c>
      <c r="F158" s="557">
        <f t="shared" si="10"/>
        <v>0</v>
      </c>
      <c r="G158" s="557">
        <f t="shared" si="10"/>
        <v>2767.1299999999997</v>
      </c>
      <c r="H158" s="557">
        <f t="shared" si="10"/>
        <v>0</v>
      </c>
      <c r="I158" s="557">
        <f t="shared" si="10"/>
        <v>0</v>
      </c>
      <c r="J158" s="557">
        <f t="shared" si="10"/>
        <v>2764.1299999999997</v>
      </c>
      <c r="K158" s="557">
        <f t="shared" si="10"/>
        <v>0</v>
      </c>
      <c r="L158" s="557">
        <f t="shared" si="10"/>
        <v>0</v>
      </c>
      <c r="M158" s="557">
        <f t="shared" si="10"/>
        <v>2481.6999999999998</v>
      </c>
      <c r="N158" s="557">
        <f t="shared" si="10"/>
        <v>0</v>
      </c>
      <c r="O158" s="557">
        <f t="shared" si="10"/>
        <v>0</v>
      </c>
      <c r="P158" s="557">
        <f t="shared" si="10"/>
        <v>11494.54</v>
      </c>
      <c r="Q158" s="367"/>
    </row>
    <row r="159" spans="1:17" ht="14.1" customHeight="1">
      <c r="A159" s="360">
        <v>21700001</v>
      </c>
      <c r="B159" s="278" t="s">
        <v>64</v>
      </c>
      <c r="C159" s="274"/>
      <c r="D159" s="275"/>
      <c r="E159" s="275"/>
      <c r="F159" s="275"/>
      <c r="G159" s="275"/>
      <c r="H159" s="275"/>
      <c r="I159" s="275"/>
      <c r="J159" s="275"/>
      <c r="K159" s="275"/>
      <c r="L159" s="275"/>
      <c r="M159" s="275"/>
      <c r="N159" s="275"/>
      <c r="O159" s="275"/>
      <c r="P159" s="369"/>
      <c r="Q159" s="367">
        <f t="shared" si="9"/>
        <v>0</v>
      </c>
    </row>
    <row r="160" spans="1:17" ht="14.1" customHeight="1">
      <c r="A160" s="272"/>
      <c r="B160" s="342" t="s">
        <v>340</v>
      </c>
      <c r="C160" s="274">
        <f>'PAA-1 2000'!Q156</f>
        <v>368.01</v>
      </c>
      <c r="D160" s="275">
        <f>'PAA-1 2000'!C156*'PAA-1 2000'!D156</f>
        <v>368.01</v>
      </c>
      <c r="E160" s="275">
        <f>'PAA-1 2000'!C156*'PAA-1 2000'!E156</f>
        <v>0</v>
      </c>
      <c r="F160" s="275">
        <f>'PAA-1 2000'!C156*'PAA-1 2000'!F156</f>
        <v>0</v>
      </c>
      <c r="G160" s="275">
        <f>'PAA-1 2000'!C156*'PAA-1 2000'!G156</f>
        <v>0</v>
      </c>
      <c r="H160" s="275">
        <f>'PAA-1 2000'!C156*'PAA-1 2000'!H156</f>
        <v>0</v>
      </c>
      <c r="I160" s="275">
        <f>'PAA-1 2000'!C156*'PAA-1 2000'!I156</f>
        <v>0</v>
      </c>
      <c r="J160" s="275">
        <f>'PAA-1 2000'!C156*'PAA-1 2000'!J156</f>
        <v>0</v>
      </c>
      <c r="K160" s="275">
        <f>'PAA-1 2000'!C156*'PAA-1 2000'!K156</f>
        <v>0</v>
      </c>
      <c r="L160" s="275">
        <f>'PAA-1 2000'!C156*'PAA-1 2000'!L156</f>
        <v>0</v>
      </c>
      <c r="M160" s="275">
        <f>'PAA-1 2000'!C156*'PAA-1 2000'!M156</f>
        <v>0</v>
      </c>
      <c r="N160" s="275">
        <f>'PAA-1 2000'!C156*'PAA-1 2000'!N156</f>
        <v>0</v>
      </c>
      <c r="O160" s="275">
        <f>'PAA-1 2000'!C156*'PAA-1 2000'!O156</f>
        <v>0</v>
      </c>
      <c r="P160" s="369">
        <f t="shared" si="8"/>
        <v>368.01</v>
      </c>
      <c r="Q160" s="367">
        <f t="shared" si="9"/>
        <v>0</v>
      </c>
    </row>
    <row r="161" spans="1:17" ht="14.1" customHeight="1">
      <c r="A161" s="272"/>
      <c r="B161" s="345" t="s">
        <v>341</v>
      </c>
      <c r="C161" s="364">
        <f>'PAA-1 2000'!Q157</f>
        <v>197330</v>
      </c>
      <c r="D161" s="365">
        <f>'PAA-1 2000'!C157*'PAA-1 2000'!D157</f>
        <v>98665</v>
      </c>
      <c r="E161" s="365">
        <f>'PAA-1 2000'!C157*'PAA-1 2000'!E157</f>
        <v>0</v>
      </c>
      <c r="F161" s="365">
        <f>'PAA-1 2000'!C157*'PAA-1 2000'!F157</f>
        <v>0</v>
      </c>
      <c r="G161" s="365">
        <f>'PAA-1 2000'!C157*'PAA-1 2000'!G157</f>
        <v>0</v>
      </c>
      <c r="H161" s="365">
        <f>'PAA-1 2000'!C157*'PAA-1 2000'!H157</f>
        <v>0</v>
      </c>
      <c r="I161" s="365">
        <f>'PAA-1 2000'!C157*'PAA-1 2000'!I157</f>
        <v>0</v>
      </c>
      <c r="J161" s="365">
        <f>'PAA-1 2000'!C157*'PAA-1 2000'!J157</f>
        <v>98665</v>
      </c>
      <c r="K161" s="365">
        <f>'PAA-1 2000'!C157*'PAA-1 2000'!K157</f>
        <v>0</v>
      </c>
      <c r="L161" s="365">
        <f>'PAA-1 2000'!C157*'PAA-1 2000'!L157</f>
        <v>0</v>
      </c>
      <c r="M161" s="365">
        <f>'PAA-1 2000'!C157*'PAA-1 2000'!M157</f>
        <v>0</v>
      </c>
      <c r="N161" s="365">
        <f>'PAA-1 2000'!C157*'PAA-1 2000'!N157</f>
        <v>0</v>
      </c>
      <c r="O161" s="365">
        <f>'PAA-1 2000'!C157*'PAA-1 2000'!O157</f>
        <v>0</v>
      </c>
      <c r="P161" s="370">
        <f t="shared" si="8"/>
        <v>197330</v>
      </c>
      <c r="Q161" s="367">
        <f t="shared" si="9"/>
        <v>0</v>
      </c>
    </row>
    <row r="162" spans="1:17" ht="14.1" customHeight="1">
      <c r="A162" s="272"/>
      <c r="B162" s="346" t="s">
        <v>142</v>
      </c>
      <c r="C162" s="274">
        <f>'PAA-1 2000'!Q158</f>
        <v>600</v>
      </c>
      <c r="D162" s="275">
        <f>'PAA-1 2000'!C158*'PAA-1 2000'!D158</f>
        <v>300</v>
      </c>
      <c r="E162" s="275">
        <f>'PAA-1 2000'!C158*'PAA-1 2000'!E158</f>
        <v>0</v>
      </c>
      <c r="F162" s="275">
        <f>'PAA-1 2000'!C158*'PAA-1 2000'!F158</f>
        <v>0</v>
      </c>
      <c r="G162" s="275">
        <f>'PAA-1 2000'!C158*'PAA-1 2000'!G158</f>
        <v>0</v>
      </c>
      <c r="H162" s="275">
        <f>'PAA-1 2000'!C158*'PAA-1 2000'!H158</f>
        <v>0</v>
      </c>
      <c r="I162" s="275">
        <f>'PAA-1 2000'!C158*'PAA-1 2000'!I158</f>
        <v>0</v>
      </c>
      <c r="J162" s="275">
        <f>'PAA-1 2000'!C158*'PAA-1 2000'!J158</f>
        <v>300</v>
      </c>
      <c r="K162" s="275">
        <f>'PAA-1 2000'!C158*'PAA-1 2000'!K158</f>
        <v>0</v>
      </c>
      <c r="L162" s="275">
        <f>'PAA-1 2000'!C158*'PAA-1 2000'!L158</f>
        <v>0</v>
      </c>
      <c r="M162" s="275">
        <f>'PAA-1 2000'!C158*'PAA-1 2000'!M158</f>
        <v>0</v>
      </c>
      <c r="N162" s="275">
        <f>'PAA-1 2000'!C158*'PAA-1 2000'!N158</f>
        <v>0</v>
      </c>
      <c r="O162" s="275">
        <f>'PAA-1 2000'!C158*'PAA-1 2000'!O158</f>
        <v>0</v>
      </c>
      <c r="P162" s="369">
        <f t="shared" si="8"/>
        <v>600</v>
      </c>
      <c r="Q162" s="367">
        <f t="shared" si="9"/>
        <v>0</v>
      </c>
    </row>
    <row r="163" spans="1:17" ht="14.1" customHeight="1">
      <c r="A163" s="360"/>
      <c r="B163" s="555" t="s">
        <v>471</v>
      </c>
      <c r="C163" s="557">
        <f>SUM(C160:C162)</f>
        <v>198298.01</v>
      </c>
      <c r="D163" s="557">
        <f t="shared" ref="D163:P163" si="11">SUM(D160:D162)</f>
        <v>99333.01</v>
      </c>
      <c r="E163" s="557">
        <f t="shared" si="11"/>
        <v>0</v>
      </c>
      <c r="F163" s="557">
        <f t="shared" si="11"/>
        <v>0</v>
      </c>
      <c r="G163" s="557">
        <f t="shared" si="11"/>
        <v>0</v>
      </c>
      <c r="H163" s="557">
        <f t="shared" si="11"/>
        <v>0</v>
      </c>
      <c r="I163" s="557">
        <f t="shared" si="11"/>
        <v>0</v>
      </c>
      <c r="J163" s="557">
        <f t="shared" si="11"/>
        <v>98965</v>
      </c>
      <c r="K163" s="557">
        <f t="shared" si="11"/>
        <v>0</v>
      </c>
      <c r="L163" s="557">
        <f t="shared" si="11"/>
        <v>0</v>
      </c>
      <c r="M163" s="557">
        <f t="shared" si="11"/>
        <v>0</v>
      </c>
      <c r="N163" s="557">
        <f t="shared" si="11"/>
        <v>0</v>
      </c>
      <c r="O163" s="557">
        <f t="shared" si="11"/>
        <v>0</v>
      </c>
      <c r="P163" s="557">
        <f t="shared" si="11"/>
        <v>198298.01</v>
      </c>
      <c r="Q163" s="367"/>
    </row>
    <row r="164" spans="1:17" ht="14.1" customHeight="1">
      <c r="A164" s="360">
        <v>22100004</v>
      </c>
      <c r="B164" s="278" t="s">
        <v>65</v>
      </c>
      <c r="C164" s="274"/>
      <c r="D164" s="275"/>
      <c r="E164" s="275"/>
      <c r="F164" s="275"/>
      <c r="G164" s="275"/>
      <c r="H164" s="275"/>
      <c r="I164" s="275"/>
      <c r="J164" s="275"/>
      <c r="K164" s="275"/>
      <c r="L164" s="275"/>
      <c r="M164" s="275"/>
      <c r="N164" s="275"/>
      <c r="O164" s="275"/>
      <c r="P164" s="369"/>
      <c r="Q164" s="367">
        <f t="shared" si="9"/>
        <v>0</v>
      </c>
    </row>
    <row r="165" spans="1:17" ht="14.1" customHeight="1">
      <c r="A165" s="272"/>
      <c r="B165" s="347" t="s">
        <v>146</v>
      </c>
      <c r="C165" s="274">
        <f>'PAA-1 2000'!Q160</f>
        <v>500</v>
      </c>
      <c r="D165" s="275">
        <f>'PAA-1 2000'!C160*'PAA-1 2000'!D160</f>
        <v>0</v>
      </c>
      <c r="E165" s="275">
        <f>'PAA-1 2000'!C160*'PAA-1 2000'!E160</f>
        <v>0</v>
      </c>
      <c r="F165" s="275">
        <f>'PAA-1 2000'!C160*'PAA-1 2000'!F160</f>
        <v>0</v>
      </c>
      <c r="G165" s="275">
        <f>'PAA-1 2000'!C160*'PAA-1 2000'!G160</f>
        <v>0</v>
      </c>
      <c r="H165" s="275">
        <f>'PAA-1 2000'!C160*'PAA-1 2000'!H160</f>
        <v>0</v>
      </c>
      <c r="I165" s="275">
        <f>'PAA-1 2000'!C160*'PAA-1 2000'!I160</f>
        <v>0</v>
      </c>
      <c r="J165" s="275">
        <f>'PAA-1 2000'!C160*'PAA-1 2000'!J160</f>
        <v>0</v>
      </c>
      <c r="K165" s="275">
        <f>'PAA-1 2000'!C160*'PAA-1 2000'!K160</f>
        <v>0</v>
      </c>
      <c r="L165" s="275">
        <f>'PAA-1 2000'!C160*'PAA-1 2000'!L160</f>
        <v>500</v>
      </c>
      <c r="M165" s="275">
        <f>'PAA-1 2000'!C160*'PAA-1 2000'!M160</f>
        <v>0</v>
      </c>
      <c r="N165" s="275">
        <f>'PAA-1 2000'!C160*'PAA-1 2000'!N160</f>
        <v>0</v>
      </c>
      <c r="O165" s="275">
        <f>'PAA-1 2000'!C160*'PAA-1 2000'!O160</f>
        <v>0</v>
      </c>
      <c r="P165" s="369">
        <f t="shared" si="8"/>
        <v>500</v>
      </c>
      <c r="Q165" s="367">
        <f t="shared" si="9"/>
        <v>0</v>
      </c>
    </row>
    <row r="166" spans="1:17" ht="14.1" customHeight="1">
      <c r="A166" s="272"/>
      <c r="B166" s="348" t="s">
        <v>342</v>
      </c>
      <c r="C166" s="364">
        <f>'PAA-1 2000'!Q161</f>
        <v>2500</v>
      </c>
      <c r="D166" s="365">
        <f>'PAA-1 2000'!C161*'PAA-1 2000'!D161</f>
        <v>0</v>
      </c>
      <c r="E166" s="365">
        <f>'PAA-1 2000'!C161*'PAA-1 2000'!E161</f>
        <v>0</v>
      </c>
      <c r="F166" s="365">
        <f>'PAA-1 2000'!C161*'PAA-1 2000'!F161</f>
        <v>0</v>
      </c>
      <c r="G166" s="365">
        <f>'PAA-1 2000'!C161*'PAA-1 2000'!G161</f>
        <v>2500</v>
      </c>
      <c r="H166" s="365">
        <f>'PAA-1 2000'!C161*'PAA-1 2000'!H161</f>
        <v>0</v>
      </c>
      <c r="I166" s="365">
        <f>'PAA-1 2000'!C161*'PAA-1 2000'!I161</f>
        <v>0</v>
      </c>
      <c r="J166" s="365">
        <f>'PAA-1 2000'!C161*'PAA-1 2000'!J161</f>
        <v>0</v>
      </c>
      <c r="K166" s="365">
        <f>'PAA-1 2000'!C161*'PAA-1 2000'!K161</f>
        <v>0</v>
      </c>
      <c r="L166" s="365">
        <f>'PAA-1 2000'!C161*'PAA-1 2000'!L161</f>
        <v>0</v>
      </c>
      <c r="M166" s="365">
        <f>'PAA-1 2000'!C161*'PAA-1 2000'!M161</f>
        <v>0</v>
      </c>
      <c r="N166" s="365">
        <f>'PAA-1 2000'!C161*'PAA-1 2000'!N161</f>
        <v>0</v>
      </c>
      <c r="O166" s="365">
        <f>'PAA-1 2000'!C161*'PAA-1 2000'!O161</f>
        <v>0</v>
      </c>
      <c r="P166" s="370">
        <f t="shared" si="8"/>
        <v>2500</v>
      </c>
      <c r="Q166" s="367">
        <f t="shared" si="9"/>
        <v>0</v>
      </c>
    </row>
    <row r="167" spans="1:17" ht="14.1" customHeight="1">
      <c r="A167" s="272"/>
      <c r="B167" s="342" t="s">
        <v>343</v>
      </c>
      <c r="C167" s="274">
        <f>'PAA-1 2000'!Q162</f>
        <v>1240</v>
      </c>
      <c r="D167" s="275">
        <f>'PAA-1 2000'!C162*'PAA-1 2000'!D162</f>
        <v>310</v>
      </c>
      <c r="E167" s="275">
        <f>'PAA-1 2000'!C162*'PAA-1 2000'!E162</f>
        <v>0</v>
      </c>
      <c r="F167" s="275">
        <f>'PAA-1 2000'!C162*'PAA-1 2000'!F162</f>
        <v>0</v>
      </c>
      <c r="G167" s="275">
        <f>'PAA-1 2000'!C162*'PAA-1 2000'!G162</f>
        <v>310</v>
      </c>
      <c r="H167" s="275">
        <f>'PAA-1 2000'!C162*'PAA-1 2000'!H162</f>
        <v>0</v>
      </c>
      <c r="I167" s="275">
        <f>'PAA-1 2000'!C162*'PAA-1 2000'!I162</f>
        <v>0</v>
      </c>
      <c r="J167" s="275">
        <f>'PAA-1 2000'!C162*'PAA-1 2000'!J162</f>
        <v>310</v>
      </c>
      <c r="K167" s="275">
        <f>'PAA-1 2000'!C162*'PAA-1 2000'!K162</f>
        <v>0</v>
      </c>
      <c r="L167" s="275">
        <f>'PAA-1 2000'!C162*'PAA-1 2000'!L162</f>
        <v>0</v>
      </c>
      <c r="M167" s="275">
        <f>'PAA-1 2000'!C162*'PAA-1 2000'!M162</f>
        <v>310</v>
      </c>
      <c r="N167" s="275">
        <f>'PAA-1 2000'!C162*'PAA-1 2000'!N162</f>
        <v>0</v>
      </c>
      <c r="O167" s="275">
        <f>'PAA-1 2000'!C162*'PAA-1 2000'!O162</f>
        <v>0</v>
      </c>
      <c r="P167" s="369">
        <f t="shared" si="8"/>
        <v>1240</v>
      </c>
      <c r="Q167" s="367">
        <f t="shared" si="9"/>
        <v>0</v>
      </c>
    </row>
    <row r="168" spans="1:17" ht="14.1" customHeight="1">
      <c r="A168" s="272"/>
      <c r="B168" s="347" t="s">
        <v>344</v>
      </c>
      <c r="C168" s="274">
        <f>'PAA-1 2000'!Q163</f>
        <v>120</v>
      </c>
      <c r="D168" s="275">
        <f>'PAA-1 2000'!C163*'PAA-1 2000'!D163</f>
        <v>30</v>
      </c>
      <c r="E168" s="275">
        <f>'PAA-1 2000'!C163*'PAA-1 2000'!E163</f>
        <v>0</v>
      </c>
      <c r="F168" s="275">
        <f>'PAA-1 2000'!C163*'PAA-1 2000'!F163</f>
        <v>0</v>
      </c>
      <c r="G168" s="275">
        <f>'PAA-1 2000'!C163*'PAA-1 2000'!G163</f>
        <v>30</v>
      </c>
      <c r="H168" s="275">
        <f>'PAA-1 2000'!C163*'PAA-1 2000'!H163</f>
        <v>0</v>
      </c>
      <c r="I168" s="275">
        <f>'PAA-1 2000'!C163*'PAA-1 2000'!I163</f>
        <v>0</v>
      </c>
      <c r="J168" s="275">
        <f>'PAA-1 2000'!C163*'PAA-1 2000'!J163</f>
        <v>30</v>
      </c>
      <c r="K168" s="275">
        <f>'PAA-1 2000'!C163*'PAA-1 2000'!K163</f>
        <v>0</v>
      </c>
      <c r="L168" s="275">
        <f>'PAA-1 2000'!C163*'PAA-1 2000'!L163</f>
        <v>0</v>
      </c>
      <c r="M168" s="275">
        <f>'PAA-1 2000'!C163*'PAA-1 2000'!M163</f>
        <v>30</v>
      </c>
      <c r="N168" s="275">
        <f>'PAA-1 2000'!C163*'PAA-1 2000'!N163</f>
        <v>0</v>
      </c>
      <c r="O168" s="275">
        <f>'PAA-1 2000'!C163*'PAA-1 2000'!O163</f>
        <v>0</v>
      </c>
      <c r="P168" s="369">
        <f t="shared" si="8"/>
        <v>120</v>
      </c>
      <c r="Q168" s="367">
        <f t="shared" si="9"/>
        <v>0</v>
      </c>
    </row>
    <row r="169" spans="1:17" ht="14.1" customHeight="1">
      <c r="A169" s="272"/>
      <c r="B169" s="348" t="s">
        <v>345</v>
      </c>
      <c r="C169" s="364">
        <f>'PAA-1 2000'!Q164</f>
        <v>40</v>
      </c>
      <c r="D169" s="365">
        <f>'PAA-1 2000'!C164*'PAA-1 2000'!D164</f>
        <v>0</v>
      </c>
      <c r="E169" s="365">
        <f>'PAA-1 2000'!C164*'PAA-1 2000'!E164</f>
        <v>0</v>
      </c>
      <c r="F169" s="365">
        <f>'PAA-1 2000'!C164*'PAA-1 2000'!F164</f>
        <v>0</v>
      </c>
      <c r="G169" s="365">
        <f>'PAA-1 2000'!C164*'PAA-1 2000'!G164</f>
        <v>40</v>
      </c>
      <c r="H169" s="365">
        <f>'PAA-1 2000'!C164*'PAA-1 2000'!H164</f>
        <v>0</v>
      </c>
      <c r="I169" s="365">
        <f>'PAA-1 2000'!C164*'PAA-1 2000'!I164</f>
        <v>0</v>
      </c>
      <c r="J169" s="365">
        <f>'PAA-1 2000'!C164*'PAA-1 2000'!J164</f>
        <v>0</v>
      </c>
      <c r="K169" s="365">
        <f>'PAA-1 2000'!C164*'PAA-1 2000'!K164</f>
        <v>0</v>
      </c>
      <c r="L169" s="365">
        <f>'PAA-1 2000'!C164*'PAA-1 2000'!L164</f>
        <v>0</v>
      </c>
      <c r="M169" s="365">
        <f>'PAA-1 2000'!C164*'PAA-1 2000'!M164</f>
        <v>0</v>
      </c>
      <c r="N169" s="365">
        <f>'PAA-1 2000'!C164*'PAA-1 2000'!N164</f>
        <v>0</v>
      </c>
      <c r="O169" s="365">
        <f>'PAA-1 2000'!C164*'PAA-1 2000'!O164</f>
        <v>0</v>
      </c>
      <c r="P169" s="370">
        <f t="shared" si="8"/>
        <v>40</v>
      </c>
      <c r="Q169" s="367">
        <f t="shared" si="9"/>
        <v>0</v>
      </c>
    </row>
    <row r="170" spans="1:17" ht="14.1" customHeight="1">
      <c r="A170" s="272"/>
      <c r="B170" s="347" t="s">
        <v>143</v>
      </c>
      <c r="C170" s="274">
        <f>'PAA-1 2000'!Q165</f>
        <v>1600</v>
      </c>
      <c r="D170" s="275">
        <f>'PAA-1 2000'!C165*'PAA-1 2000'!D165</f>
        <v>480</v>
      </c>
      <c r="E170" s="275">
        <f>'PAA-1 2000'!C165*'PAA-1 2000'!E165</f>
        <v>0</v>
      </c>
      <c r="F170" s="275">
        <f>'PAA-1 2000'!C165*'PAA-1 2000'!F165</f>
        <v>0</v>
      </c>
      <c r="G170" s="275">
        <f>'PAA-1 2000'!C165*'PAA-1 2000'!G165</f>
        <v>480</v>
      </c>
      <c r="H170" s="275">
        <f>'PAA-1 2000'!C165*'PAA-1 2000'!H165</f>
        <v>0</v>
      </c>
      <c r="I170" s="275">
        <f>'PAA-1 2000'!C165*'PAA-1 2000'!I165</f>
        <v>0</v>
      </c>
      <c r="J170" s="275">
        <f>'PAA-1 2000'!C165*'PAA-1 2000'!J165</f>
        <v>320</v>
      </c>
      <c r="K170" s="275">
        <f>'PAA-1 2000'!C165*'PAA-1 2000'!K165</f>
        <v>0</v>
      </c>
      <c r="L170" s="275">
        <f>'PAA-1 2000'!C165*'PAA-1 2000'!L165</f>
        <v>0</v>
      </c>
      <c r="M170" s="275">
        <f>'PAA-1 2000'!C165*'PAA-1 2000'!M165</f>
        <v>320</v>
      </c>
      <c r="N170" s="275">
        <f>'PAA-1 2000'!C165*'PAA-1 2000'!N165</f>
        <v>0</v>
      </c>
      <c r="O170" s="275">
        <f>'PAA-1 2000'!C165*'PAA-1 2000'!O165</f>
        <v>0</v>
      </c>
      <c r="P170" s="369">
        <f t="shared" si="8"/>
        <v>1600</v>
      </c>
      <c r="Q170" s="367">
        <f t="shared" si="9"/>
        <v>0</v>
      </c>
    </row>
    <row r="171" spans="1:17" ht="14.1" customHeight="1">
      <c r="A171" s="272"/>
      <c r="B171" s="348" t="s">
        <v>346</v>
      </c>
      <c r="C171" s="364">
        <f>'PAA-1 2000'!Q166</f>
        <v>300</v>
      </c>
      <c r="D171" s="365">
        <f>'PAA-1 2000'!C166*'PAA-1 2000'!D166</f>
        <v>0</v>
      </c>
      <c r="E171" s="365">
        <f>'PAA-1 2000'!C166*'PAA-1 2000'!E166</f>
        <v>0</v>
      </c>
      <c r="F171" s="365">
        <f>'PAA-1 2000'!C166*'PAA-1 2000'!F166</f>
        <v>0</v>
      </c>
      <c r="G171" s="365">
        <f>'PAA-1 2000'!C166*'PAA-1 2000'!G166</f>
        <v>300</v>
      </c>
      <c r="H171" s="365">
        <f>'PAA-1 2000'!C166*'PAA-1 2000'!H166</f>
        <v>0</v>
      </c>
      <c r="I171" s="365">
        <f>'PAA-1 2000'!C166*'PAA-1 2000'!I166</f>
        <v>0</v>
      </c>
      <c r="J171" s="365">
        <f>'PAA-1 2000'!C166*'PAA-1 2000'!J166</f>
        <v>0</v>
      </c>
      <c r="K171" s="365">
        <f>'PAA-1 2000'!C166*'PAA-1 2000'!K166</f>
        <v>0</v>
      </c>
      <c r="L171" s="365">
        <f>'PAA-1 2000'!C166*'PAA-1 2000'!L166</f>
        <v>0</v>
      </c>
      <c r="M171" s="365">
        <f>'PAA-1 2000'!C166*'PAA-1 2000'!M166</f>
        <v>0</v>
      </c>
      <c r="N171" s="365">
        <f>'PAA-1 2000'!C166*'PAA-1 2000'!N166</f>
        <v>0</v>
      </c>
      <c r="O171" s="365">
        <f>'PAA-1 2000'!C166*'PAA-1 2000'!O166</f>
        <v>0</v>
      </c>
      <c r="P171" s="370">
        <f t="shared" si="8"/>
        <v>300</v>
      </c>
      <c r="Q171" s="367">
        <f t="shared" si="9"/>
        <v>0</v>
      </c>
    </row>
    <row r="172" spans="1:17" ht="14.1" customHeight="1">
      <c r="A172" s="272"/>
      <c r="B172" s="349" t="s">
        <v>347</v>
      </c>
      <c r="C172" s="274">
        <f>'PAA-1 2000'!Q167</f>
        <v>840</v>
      </c>
      <c r="D172" s="275">
        <f>'PAA-1 2000'!C167*'PAA-1 2000'!D167</f>
        <v>80</v>
      </c>
      <c r="E172" s="275">
        <f>'PAA-1 2000'!C167*'PAA-1 2000'!E167</f>
        <v>0</v>
      </c>
      <c r="F172" s="275">
        <f>'PAA-1 2000'!C167*'PAA-1 2000'!F167</f>
        <v>0</v>
      </c>
      <c r="G172" s="275">
        <f>'PAA-1 2000'!C167*'PAA-1 2000'!G167</f>
        <v>0</v>
      </c>
      <c r="H172" s="275">
        <f>'PAA-1 2000'!C167*'PAA-1 2000'!H167</f>
        <v>0</v>
      </c>
      <c r="I172" s="275">
        <f>'PAA-1 2000'!C167*'PAA-1 2000'!I167</f>
        <v>0</v>
      </c>
      <c r="J172" s="275">
        <f>'PAA-1 2000'!C167*'PAA-1 2000'!J167</f>
        <v>80</v>
      </c>
      <c r="K172" s="275">
        <f>'PAA-1 2000'!C167*'PAA-1 2000'!K167</f>
        <v>0</v>
      </c>
      <c r="L172" s="275">
        <f>'PAA-1 2000'!C167*'PAA-1 2000'!L167</f>
        <v>600</v>
      </c>
      <c r="M172" s="275">
        <f>'PAA-1 2000'!C167*'PAA-1 2000'!M167</f>
        <v>80</v>
      </c>
      <c r="N172" s="275">
        <f>'PAA-1 2000'!C167*'PAA-1 2000'!N167</f>
        <v>0</v>
      </c>
      <c r="O172" s="275">
        <f>'PAA-1 2000'!C167*'PAA-1 2000'!O167</f>
        <v>0</v>
      </c>
      <c r="P172" s="369">
        <f t="shared" si="8"/>
        <v>840</v>
      </c>
      <c r="Q172" s="367">
        <f t="shared" si="9"/>
        <v>0</v>
      </c>
    </row>
    <row r="173" spans="1:17" ht="14.1" customHeight="1">
      <c r="A173" s="272"/>
      <c r="B173" s="342" t="s">
        <v>348</v>
      </c>
      <c r="C173" s="274">
        <f>'PAA-1 2000'!Q168</f>
        <v>10000</v>
      </c>
      <c r="D173" s="275">
        <f>'PAA-1 2000'!C168*'PAA-1 2000'!D168</f>
        <v>2500</v>
      </c>
      <c r="E173" s="275">
        <f>'PAA-1 2000'!C168*'PAA-1 2000'!E168</f>
        <v>0</v>
      </c>
      <c r="F173" s="275">
        <f>'PAA-1 2000'!C168*'PAA-1 2000'!F168</f>
        <v>0</v>
      </c>
      <c r="G173" s="275">
        <f>'PAA-1 2000'!C168*'PAA-1 2000'!G168</f>
        <v>2500</v>
      </c>
      <c r="H173" s="275">
        <f>'PAA-1 2000'!C168*'PAA-1 2000'!H168</f>
        <v>0</v>
      </c>
      <c r="I173" s="275">
        <f>'PAA-1 2000'!C168*'PAA-1 2000'!I168</f>
        <v>0</v>
      </c>
      <c r="J173" s="275">
        <f>'PAA-1 2000'!C168*'PAA-1 2000'!J168</f>
        <v>2500</v>
      </c>
      <c r="K173" s="275">
        <f>'PAA-1 2000'!C168*'PAA-1 2000'!K168</f>
        <v>0</v>
      </c>
      <c r="L173" s="275">
        <f>'PAA-1 2000'!C168*'PAA-1 2000'!L168</f>
        <v>0</v>
      </c>
      <c r="M173" s="275">
        <f>'PAA-1 2000'!C168*'PAA-1 2000'!M168</f>
        <v>2500</v>
      </c>
      <c r="N173" s="275">
        <f>'PAA-1 2000'!C168*'PAA-1 2000'!N168</f>
        <v>0</v>
      </c>
      <c r="O173" s="275">
        <f>'PAA-1 2000'!C168*'PAA-1 2000'!O168</f>
        <v>0</v>
      </c>
      <c r="P173" s="369">
        <f t="shared" si="8"/>
        <v>10000</v>
      </c>
      <c r="Q173" s="367">
        <f t="shared" si="9"/>
        <v>0</v>
      </c>
    </row>
    <row r="174" spans="1:17" ht="14.1" customHeight="1">
      <c r="A174" s="272"/>
      <c r="B174" s="347" t="s">
        <v>145</v>
      </c>
      <c r="C174" s="274">
        <f>'PAA-1 2000'!Q169</f>
        <v>240</v>
      </c>
      <c r="D174" s="275">
        <f>'PAA-1 2000'!C169*'PAA-1 2000'!D169</f>
        <v>80</v>
      </c>
      <c r="E174" s="275">
        <f>'PAA-1 2000'!C169*'PAA-1 2000'!E169</f>
        <v>0</v>
      </c>
      <c r="F174" s="275">
        <f>'PAA-1 2000'!C169*'PAA-1 2000'!F169</f>
        <v>0</v>
      </c>
      <c r="G174" s="275">
        <f>'PAA-1 2000'!C169*'PAA-1 2000'!G169</f>
        <v>80</v>
      </c>
      <c r="H174" s="275">
        <f>'PAA-1 2000'!C169*'PAA-1 2000'!H169</f>
        <v>0</v>
      </c>
      <c r="I174" s="275">
        <f>'PAA-1 2000'!C169*'PAA-1 2000'!I169</f>
        <v>0</v>
      </c>
      <c r="J174" s="275">
        <f>'PAA-1 2000'!C169*'PAA-1 2000'!J169</f>
        <v>40</v>
      </c>
      <c r="K174" s="275">
        <f>'PAA-1 2000'!C169*'PAA-1 2000'!K169</f>
        <v>0</v>
      </c>
      <c r="L174" s="275">
        <f>'PAA-1 2000'!C169*'PAA-1 2000'!L169</f>
        <v>0</v>
      </c>
      <c r="M174" s="275">
        <f>'PAA-1 2000'!C169*'PAA-1 2000'!M169</f>
        <v>40</v>
      </c>
      <c r="N174" s="275">
        <f>'PAA-1 2000'!C169*'PAA-1 2000'!N169</f>
        <v>0</v>
      </c>
      <c r="O174" s="275">
        <f>'PAA-1 2000'!C169*'PAA-1 2000'!O169</f>
        <v>0</v>
      </c>
      <c r="P174" s="369">
        <f t="shared" si="8"/>
        <v>240</v>
      </c>
      <c r="Q174" s="367">
        <f t="shared" si="9"/>
        <v>0</v>
      </c>
    </row>
    <row r="175" spans="1:17" ht="14.1" customHeight="1">
      <c r="A175" s="272"/>
      <c r="B175" s="348" t="s">
        <v>349</v>
      </c>
      <c r="C175" s="364">
        <f>'PAA-1 2000'!Q170</f>
        <v>200</v>
      </c>
      <c r="D175" s="365">
        <f>'PAA-1 2000'!C170*'PAA-1 2000'!D170</f>
        <v>0</v>
      </c>
      <c r="E175" s="365">
        <f>'PAA-1 2000'!C170*'PAA-1 2000'!E170</f>
        <v>0</v>
      </c>
      <c r="F175" s="365">
        <f>'PAA-1 2000'!C170*'PAA-1 2000'!F170</f>
        <v>0</v>
      </c>
      <c r="G175" s="365">
        <f>'PAA-1 2000'!C170*'PAA-1 2000'!G170</f>
        <v>200</v>
      </c>
      <c r="H175" s="365">
        <f>'PAA-1 2000'!C170*'PAA-1 2000'!H170</f>
        <v>0</v>
      </c>
      <c r="I175" s="365">
        <f>'PAA-1 2000'!C170*'PAA-1 2000'!I170</f>
        <v>0</v>
      </c>
      <c r="J175" s="365">
        <f>'PAA-1 2000'!C170*'PAA-1 2000'!J170</f>
        <v>0</v>
      </c>
      <c r="K175" s="365">
        <f>'PAA-1 2000'!C170*'PAA-1 2000'!K170</f>
        <v>0</v>
      </c>
      <c r="L175" s="365">
        <f>'PAA-1 2000'!C170*'PAA-1 2000'!L170</f>
        <v>0</v>
      </c>
      <c r="M175" s="365">
        <f>'PAA-1 2000'!C170*'PAA-1 2000'!M170</f>
        <v>0</v>
      </c>
      <c r="N175" s="365">
        <f>'PAA-1 2000'!C170*'PAA-1 2000'!N170</f>
        <v>0</v>
      </c>
      <c r="O175" s="365">
        <f>'PAA-1 2000'!C170*'PAA-1 2000'!O170</f>
        <v>0</v>
      </c>
      <c r="P175" s="370">
        <f t="shared" si="8"/>
        <v>200</v>
      </c>
      <c r="Q175" s="367">
        <f t="shared" si="9"/>
        <v>0</v>
      </c>
    </row>
    <row r="176" spans="1:17" ht="14.1" customHeight="1">
      <c r="A176" s="272"/>
      <c r="B176" s="346" t="s">
        <v>151</v>
      </c>
      <c r="C176" s="274">
        <f>'PAA-1 2000'!Q171</f>
        <v>1200</v>
      </c>
      <c r="D176" s="275">
        <f>'PAA-1 2000'!C171*'PAA-1 2000'!D171</f>
        <v>0</v>
      </c>
      <c r="E176" s="275">
        <f>'PAA-1 2000'!C171*'PAA-1 2000'!E171</f>
        <v>0</v>
      </c>
      <c r="F176" s="275">
        <f>'PAA-1 2000'!C171*'PAA-1 2000'!F171</f>
        <v>0</v>
      </c>
      <c r="G176" s="275">
        <f>'PAA-1 2000'!C171*'PAA-1 2000'!G171</f>
        <v>0</v>
      </c>
      <c r="H176" s="275">
        <f>'PAA-1 2000'!C171*'PAA-1 2000'!H171</f>
        <v>0</v>
      </c>
      <c r="I176" s="275">
        <f>'PAA-1 2000'!C171*'PAA-1 2000'!I171</f>
        <v>0</v>
      </c>
      <c r="J176" s="275">
        <f>'PAA-1 2000'!C171*'PAA-1 2000'!J171</f>
        <v>0</v>
      </c>
      <c r="K176" s="275">
        <f>'PAA-1 2000'!C171*'PAA-1 2000'!K171</f>
        <v>0</v>
      </c>
      <c r="L176" s="275">
        <f>'PAA-1 2000'!C171*'PAA-1 2000'!L171</f>
        <v>1200</v>
      </c>
      <c r="M176" s="275">
        <f>'PAA-1 2000'!C171*'PAA-1 2000'!M171</f>
        <v>0</v>
      </c>
      <c r="N176" s="275">
        <f>'PAA-1 2000'!C171*'PAA-1 2000'!N171</f>
        <v>0</v>
      </c>
      <c r="O176" s="275">
        <f>'PAA-1 2000'!C171*'PAA-1 2000'!O171</f>
        <v>0</v>
      </c>
      <c r="P176" s="369">
        <f t="shared" si="8"/>
        <v>1200</v>
      </c>
      <c r="Q176" s="367">
        <f t="shared" si="9"/>
        <v>0</v>
      </c>
    </row>
    <row r="177" spans="1:17" ht="14.1" customHeight="1">
      <c r="A177" s="272"/>
      <c r="B177" s="348" t="s">
        <v>350</v>
      </c>
      <c r="C177" s="364">
        <f>'PAA-1 2000'!Q172</f>
        <v>360</v>
      </c>
      <c r="D177" s="365">
        <f>'PAA-1 2000'!C172*'PAA-1 2000'!D172</f>
        <v>0</v>
      </c>
      <c r="E177" s="365">
        <f>'PAA-1 2000'!C172*'PAA-1 2000'!E172</f>
        <v>0</v>
      </c>
      <c r="F177" s="365">
        <f>'PAA-1 2000'!C172*'PAA-1 2000'!F172</f>
        <v>0</v>
      </c>
      <c r="G177" s="365">
        <f>'PAA-1 2000'!C172*'PAA-1 2000'!G172</f>
        <v>360</v>
      </c>
      <c r="H177" s="365">
        <f>'PAA-1 2000'!C172*'PAA-1 2000'!H172</f>
        <v>0</v>
      </c>
      <c r="I177" s="365">
        <f>'PAA-1 2000'!C172*'PAA-1 2000'!I172</f>
        <v>0</v>
      </c>
      <c r="J177" s="365">
        <f>'PAA-1 2000'!C172*'PAA-1 2000'!J172</f>
        <v>0</v>
      </c>
      <c r="K177" s="365">
        <f>'PAA-1 2000'!C172*'PAA-1 2000'!K172</f>
        <v>0</v>
      </c>
      <c r="L177" s="365">
        <f>'PAA-1 2000'!C172*'PAA-1 2000'!L172</f>
        <v>0</v>
      </c>
      <c r="M177" s="365">
        <f>'PAA-1 2000'!C172*'PAA-1 2000'!M172</f>
        <v>0</v>
      </c>
      <c r="N177" s="365">
        <f>'PAA-1 2000'!C172*'PAA-1 2000'!N172</f>
        <v>0</v>
      </c>
      <c r="O177" s="365">
        <f>'PAA-1 2000'!C172*'PAA-1 2000'!O172</f>
        <v>0</v>
      </c>
      <c r="P177" s="370">
        <f t="shared" si="8"/>
        <v>360</v>
      </c>
      <c r="Q177" s="367">
        <f t="shared" si="9"/>
        <v>0</v>
      </c>
    </row>
    <row r="178" spans="1:17" ht="14.1" customHeight="1">
      <c r="A178" s="272"/>
      <c r="B178" s="349" t="s">
        <v>149</v>
      </c>
      <c r="C178" s="274">
        <f>'PAA-1 2000'!Q173</f>
        <v>9504</v>
      </c>
      <c r="D178" s="275">
        <f>'PAA-1 2000'!C173*'PAA-1 2000'!D173</f>
        <v>2376</v>
      </c>
      <c r="E178" s="275">
        <f>'PAA-1 2000'!C173*'PAA-1 2000'!E173</f>
        <v>0</v>
      </c>
      <c r="F178" s="275">
        <f>'PAA-1 2000'!C173*'PAA-1 2000'!F173</f>
        <v>0</v>
      </c>
      <c r="G178" s="275">
        <f>'PAA-1 2000'!C173*'PAA-1 2000'!G173</f>
        <v>2376</v>
      </c>
      <c r="H178" s="275">
        <f>'PAA-1 2000'!C173*'PAA-1 2000'!H173</f>
        <v>0</v>
      </c>
      <c r="I178" s="275">
        <f>'PAA-1 2000'!C173*'PAA-1 2000'!I173</f>
        <v>0</v>
      </c>
      <c r="J178" s="275">
        <f>'PAA-1 2000'!C173*'PAA-1 2000'!J173</f>
        <v>2376</v>
      </c>
      <c r="K178" s="275">
        <f>'PAA-1 2000'!C173*'PAA-1 2000'!K173</f>
        <v>0</v>
      </c>
      <c r="L178" s="275">
        <f>'PAA-1 2000'!C173*'PAA-1 2000'!L173</f>
        <v>0</v>
      </c>
      <c r="M178" s="275">
        <f>'PAA-1 2000'!C173*'PAA-1 2000'!M173</f>
        <v>2376</v>
      </c>
      <c r="N178" s="275">
        <f>'PAA-1 2000'!C173*'PAA-1 2000'!N173</f>
        <v>0</v>
      </c>
      <c r="O178" s="275">
        <f>'PAA-1 2000'!C173*'PAA-1 2000'!O173</f>
        <v>0</v>
      </c>
      <c r="P178" s="369">
        <f t="shared" si="8"/>
        <v>9504</v>
      </c>
      <c r="Q178" s="367">
        <f t="shared" si="9"/>
        <v>0</v>
      </c>
    </row>
    <row r="179" spans="1:17" ht="14.1" customHeight="1">
      <c r="A179" s="272"/>
      <c r="B179" s="347" t="s">
        <v>147</v>
      </c>
      <c r="C179" s="274">
        <f>'PAA-1 2000'!Q174</f>
        <v>3300</v>
      </c>
      <c r="D179" s="275">
        <f>'PAA-1 2000'!C174*'PAA-1 2000'!D174</f>
        <v>125</v>
      </c>
      <c r="E179" s="275">
        <f>'PAA-1 2000'!C174*'PAA-1 2000'!E174</f>
        <v>0</v>
      </c>
      <c r="F179" s="275">
        <f>'PAA-1 2000'!C174*'PAA-1 2000'!F174</f>
        <v>0</v>
      </c>
      <c r="G179" s="275">
        <f>'PAA-1 2000'!C174*'PAA-1 2000'!G174</f>
        <v>125</v>
      </c>
      <c r="H179" s="275">
        <f>'PAA-1 2000'!C174*'PAA-1 2000'!H174</f>
        <v>0</v>
      </c>
      <c r="I179" s="275">
        <f>'PAA-1 2000'!C174*'PAA-1 2000'!I174</f>
        <v>0</v>
      </c>
      <c r="J179" s="275">
        <f>'PAA-1 2000'!C174*'PAA-1 2000'!J174</f>
        <v>125</v>
      </c>
      <c r="K179" s="275">
        <f>'PAA-1 2000'!C174*'PAA-1 2000'!K174</f>
        <v>0</v>
      </c>
      <c r="L179" s="275">
        <f>'PAA-1 2000'!C174*'PAA-1 2000'!L174</f>
        <v>2800</v>
      </c>
      <c r="M179" s="275">
        <f>'PAA-1 2000'!C174*'PAA-1 2000'!M174</f>
        <v>125</v>
      </c>
      <c r="N179" s="275">
        <f>'PAA-1 2000'!C174*'PAA-1 2000'!N174</f>
        <v>0</v>
      </c>
      <c r="O179" s="275">
        <f>'PAA-1 2000'!C174*'PAA-1 2000'!O174</f>
        <v>0</v>
      </c>
      <c r="P179" s="369">
        <f t="shared" si="8"/>
        <v>3300</v>
      </c>
      <c r="Q179" s="367">
        <f t="shared" si="9"/>
        <v>0</v>
      </c>
    </row>
    <row r="180" spans="1:17" ht="14.1" customHeight="1">
      <c r="A180" s="272"/>
      <c r="B180" s="348" t="s">
        <v>351</v>
      </c>
      <c r="C180" s="364">
        <f>'PAA-1 2000'!Q175</f>
        <v>500</v>
      </c>
      <c r="D180" s="365">
        <f>'PAA-1 2000'!C175*'PAA-1 2000'!D175</f>
        <v>0</v>
      </c>
      <c r="E180" s="365">
        <f>'PAA-1 2000'!C175*'PAA-1 2000'!E175</f>
        <v>0</v>
      </c>
      <c r="F180" s="365">
        <f>'PAA-1 2000'!C175*'PAA-1 2000'!F175</f>
        <v>0</v>
      </c>
      <c r="G180" s="365">
        <f>'PAA-1 2000'!C175*'PAA-1 2000'!G175</f>
        <v>500</v>
      </c>
      <c r="H180" s="365">
        <f>'PAA-1 2000'!C175*'PAA-1 2000'!H175</f>
        <v>0</v>
      </c>
      <c r="I180" s="365">
        <f>'PAA-1 2000'!C175*'PAA-1 2000'!I175</f>
        <v>0</v>
      </c>
      <c r="J180" s="365">
        <f>'PAA-1 2000'!C175*'PAA-1 2000'!J175</f>
        <v>0</v>
      </c>
      <c r="K180" s="365">
        <f>'PAA-1 2000'!C175*'PAA-1 2000'!K175</f>
        <v>0</v>
      </c>
      <c r="L180" s="365">
        <f>'PAA-1 2000'!C175*'PAA-1 2000'!L175</f>
        <v>0</v>
      </c>
      <c r="M180" s="365">
        <f>'PAA-1 2000'!C175*'PAA-1 2000'!M175</f>
        <v>0</v>
      </c>
      <c r="N180" s="365">
        <f>'PAA-1 2000'!C175*'PAA-1 2000'!N175</f>
        <v>0</v>
      </c>
      <c r="O180" s="365">
        <f>'PAA-1 2000'!C175*'PAA-1 2000'!O175</f>
        <v>0</v>
      </c>
      <c r="P180" s="370">
        <f t="shared" si="8"/>
        <v>500</v>
      </c>
      <c r="Q180" s="367">
        <f t="shared" si="9"/>
        <v>0</v>
      </c>
    </row>
    <row r="181" spans="1:17" ht="14.1" customHeight="1">
      <c r="A181" s="272"/>
      <c r="B181" s="346" t="s">
        <v>150</v>
      </c>
      <c r="C181" s="274">
        <f>'PAA-1 2000'!Q176</f>
        <v>2500</v>
      </c>
      <c r="D181" s="275">
        <f>'PAA-1 2000'!C176*'PAA-1 2000'!D176</f>
        <v>0</v>
      </c>
      <c r="E181" s="275">
        <f>'PAA-1 2000'!C176*'PAA-1 2000'!E176</f>
        <v>0</v>
      </c>
      <c r="F181" s="275">
        <f>'PAA-1 2000'!C176*'PAA-1 2000'!F176</f>
        <v>0</v>
      </c>
      <c r="G181" s="275">
        <f>'PAA-1 2000'!C176*'PAA-1 2000'!G176</f>
        <v>0</v>
      </c>
      <c r="H181" s="275">
        <f>'PAA-1 2000'!C176*'PAA-1 2000'!H176</f>
        <v>0</v>
      </c>
      <c r="I181" s="275">
        <f>'PAA-1 2000'!C176*'PAA-1 2000'!I176</f>
        <v>0</v>
      </c>
      <c r="J181" s="275">
        <f>'PAA-1 2000'!C176*'PAA-1 2000'!J176</f>
        <v>0</v>
      </c>
      <c r="K181" s="275">
        <f>'PAA-1 2000'!C176*'PAA-1 2000'!K176</f>
        <v>0</v>
      </c>
      <c r="L181" s="275">
        <f>'PAA-1 2000'!C176*'PAA-1 2000'!L176</f>
        <v>2500</v>
      </c>
      <c r="M181" s="275">
        <f>'PAA-1 2000'!C176*'PAA-1 2000'!M176</f>
        <v>0</v>
      </c>
      <c r="N181" s="275">
        <f>'PAA-1 2000'!C176*'PAA-1 2000'!N176</f>
        <v>0</v>
      </c>
      <c r="O181" s="275">
        <f>'PAA-1 2000'!C176*'PAA-1 2000'!O176</f>
        <v>0</v>
      </c>
      <c r="P181" s="369">
        <f t="shared" si="8"/>
        <v>2500</v>
      </c>
      <c r="Q181" s="367">
        <f t="shared" si="9"/>
        <v>0</v>
      </c>
    </row>
    <row r="182" spans="1:17" ht="14.1" customHeight="1">
      <c r="A182" s="272"/>
      <c r="B182" s="348" t="s">
        <v>148</v>
      </c>
      <c r="C182" s="364">
        <f>'PAA-1 2000'!Q177</f>
        <v>60</v>
      </c>
      <c r="D182" s="365">
        <f>'PAA-1 2000'!C177*'PAA-1 2000'!D177</f>
        <v>0</v>
      </c>
      <c r="E182" s="365">
        <f>'PAA-1 2000'!C177*'PAA-1 2000'!E177</f>
        <v>0</v>
      </c>
      <c r="F182" s="365">
        <f>'PAA-1 2000'!C177*'PAA-1 2000'!F177</f>
        <v>0</v>
      </c>
      <c r="G182" s="365">
        <f>'PAA-1 2000'!C177*'PAA-1 2000'!G177</f>
        <v>60</v>
      </c>
      <c r="H182" s="365">
        <f>'PAA-1 2000'!C177*'PAA-1 2000'!H177</f>
        <v>0</v>
      </c>
      <c r="I182" s="365">
        <f>'PAA-1 2000'!C177*'PAA-1 2000'!I177</f>
        <v>0</v>
      </c>
      <c r="J182" s="365">
        <f>'PAA-1 2000'!C177*'PAA-1 2000'!J177</f>
        <v>0</v>
      </c>
      <c r="K182" s="365">
        <f>'PAA-1 2000'!C177*'PAA-1 2000'!K177</f>
        <v>0</v>
      </c>
      <c r="L182" s="365">
        <f>'PAA-1 2000'!C177*'PAA-1 2000'!L177</f>
        <v>0</v>
      </c>
      <c r="M182" s="365">
        <f>'PAA-1 2000'!C177*'PAA-1 2000'!M177</f>
        <v>0</v>
      </c>
      <c r="N182" s="365">
        <f>'PAA-1 2000'!C177*'PAA-1 2000'!N177</f>
        <v>0</v>
      </c>
      <c r="O182" s="365">
        <f>'PAA-1 2000'!C177*'PAA-1 2000'!O177</f>
        <v>0</v>
      </c>
      <c r="P182" s="370">
        <f t="shared" si="8"/>
        <v>60</v>
      </c>
      <c r="Q182" s="367">
        <f t="shared" si="9"/>
        <v>0</v>
      </c>
    </row>
    <row r="183" spans="1:17" ht="14.1" customHeight="1">
      <c r="A183" s="272"/>
      <c r="B183" s="349" t="s">
        <v>352</v>
      </c>
      <c r="C183" s="274">
        <f>'PAA-1 2000'!Q178</f>
        <v>29.7</v>
      </c>
      <c r="D183" s="275">
        <f>'PAA-1 2000'!C178*'PAA-1 2000'!D178</f>
        <v>9</v>
      </c>
      <c r="E183" s="275">
        <f>'PAA-1 2000'!C178*'PAA-1 2000'!E178</f>
        <v>0</v>
      </c>
      <c r="F183" s="275">
        <f>'PAA-1 2000'!C178*'PAA-1 2000'!F178</f>
        <v>0</v>
      </c>
      <c r="G183" s="275">
        <f>'PAA-1 2000'!C178*'PAA-1 2000'!G178</f>
        <v>0</v>
      </c>
      <c r="H183" s="275">
        <f>'PAA-1 2000'!C178*'PAA-1 2000'!H178</f>
        <v>0</v>
      </c>
      <c r="I183" s="275">
        <f>'PAA-1 2000'!C178*'PAA-1 2000'!I178</f>
        <v>0</v>
      </c>
      <c r="J183" s="275">
        <f>'PAA-1 2000'!C178*'PAA-1 2000'!J178</f>
        <v>4.5</v>
      </c>
      <c r="K183" s="275">
        <f>'PAA-1 2000'!C178*'PAA-1 2000'!K178</f>
        <v>0</v>
      </c>
      <c r="L183" s="275">
        <f>'PAA-1 2000'!C178*'PAA-1 2000'!L178</f>
        <v>12</v>
      </c>
      <c r="M183" s="275">
        <f>'PAA-1 2000'!C178*'PAA-1 2000'!M178</f>
        <v>4.2</v>
      </c>
      <c r="N183" s="275">
        <f>'PAA-1 2000'!C178*'PAA-1 2000'!N178</f>
        <v>0</v>
      </c>
      <c r="O183" s="275">
        <f>'PAA-1 2000'!C178*'PAA-1 2000'!O178</f>
        <v>0</v>
      </c>
      <c r="P183" s="369">
        <f t="shared" si="8"/>
        <v>29.7</v>
      </c>
      <c r="Q183" s="367">
        <f t="shared" si="9"/>
        <v>0</v>
      </c>
    </row>
    <row r="184" spans="1:17" ht="14.1" customHeight="1">
      <c r="A184" s="272"/>
      <c r="B184" s="347" t="s">
        <v>144</v>
      </c>
      <c r="C184" s="274">
        <f>'PAA-1 2000'!Q179</f>
        <v>200</v>
      </c>
      <c r="D184" s="275">
        <f>'PAA-1 2000'!C179*'PAA-1 2000'!D179</f>
        <v>0</v>
      </c>
      <c r="E184" s="275">
        <f>'PAA-1 2000'!C179*'PAA-1 2000'!E179</f>
        <v>0</v>
      </c>
      <c r="F184" s="275">
        <f>'PAA-1 2000'!C179*'PAA-1 2000'!F179</f>
        <v>0</v>
      </c>
      <c r="G184" s="275">
        <f>'PAA-1 2000'!C179*'PAA-1 2000'!G179</f>
        <v>0</v>
      </c>
      <c r="H184" s="275">
        <f>'PAA-1 2000'!C179*'PAA-1 2000'!H179</f>
        <v>0</v>
      </c>
      <c r="I184" s="275">
        <f>'PAA-1 2000'!C179*'PAA-1 2000'!I179</f>
        <v>0</v>
      </c>
      <c r="J184" s="275">
        <f>'PAA-1 2000'!C179*'PAA-1 2000'!J179</f>
        <v>0</v>
      </c>
      <c r="K184" s="275">
        <f>'PAA-1 2000'!C179*'PAA-1 2000'!K179</f>
        <v>0</v>
      </c>
      <c r="L184" s="275">
        <f>'PAA-1 2000'!C179*'PAA-1 2000'!L179</f>
        <v>200</v>
      </c>
      <c r="M184" s="275">
        <f>'PAA-1 2000'!C179*'PAA-1 2000'!M179</f>
        <v>0</v>
      </c>
      <c r="N184" s="275">
        <f>'PAA-1 2000'!C179*'PAA-1 2000'!N179</f>
        <v>0</v>
      </c>
      <c r="O184" s="275">
        <f>'PAA-1 2000'!C179*'PAA-1 2000'!O179</f>
        <v>0</v>
      </c>
      <c r="P184" s="369">
        <f t="shared" si="8"/>
        <v>200</v>
      </c>
      <c r="Q184" s="367">
        <f t="shared" si="9"/>
        <v>0</v>
      </c>
    </row>
    <row r="185" spans="1:17" ht="14.1" customHeight="1">
      <c r="A185" s="272"/>
      <c r="B185" s="348" t="s">
        <v>353</v>
      </c>
      <c r="C185" s="364">
        <f>'PAA-1 2000'!Q180</f>
        <v>300</v>
      </c>
      <c r="D185" s="365">
        <f>'PAA-1 2000'!C180*'PAA-1 2000'!D180</f>
        <v>0</v>
      </c>
      <c r="E185" s="365">
        <f>'PAA-1 2000'!C180*'PAA-1 2000'!E180</f>
        <v>0</v>
      </c>
      <c r="F185" s="365">
        <f>'PAA-1 2000'!C180*'PAA-1 2000'!F180</f>
        <v>0</v>
      </c>
      <c r="G185" s="365">
        <f>'PAA-1 2000'!C180*'PAA-1 2000'!G180</f>
        <v>300</v>
      </c>
      <c r="H185" s="365">
        <f>'PAA-1 2000'!C180*'PAA-1 2000'!H180</f>
        <v>0</v>
      </c>
      <c r="I185" s="365">
        <f>'PAA-1 2000'!C180*'PAA-1 2000'!I180</f>
        <v>0</v>
      </c>
      <c r="J185" s="365">
        <f>'PAA-1 2000'!C180*'PAA-1 2000'!J180</f>
        <v>0</v>
      </c>
      <c r="K185" s="365">
        <f>'PAA-1 2000'!C180*'PAA-1 2000'!K180</f>
        <v>0</v>
      </c>
      <c r="L185" s="365">
        <f>'PAA-1 2000'!C180*'PAA-1 2000'!L180</f>
        <v>0</v>
      </c>
      <c r="M185" s="365">
        <f>'PAA-1 2000'!C180*'PAA-1 2000'!M180</f>
        <v>0</v>
      </c>
      <c r="N185" s="365">
        <f>'PAA-1 2000'!C180*'PAA-1 2000'!N180</f>
        <v>0</v>
      </c>
      <c r="O185" s="365">
        <f>'PAA-1 2000'!C180*'PAA-1 2000'!O180</f>
        <v>0</v>
      </c>
      <c r="P185" s="370">
        <f t="shared" si="8"/>
        <v>300</v>
      </c>
      <c r="Q185" s="367">
        <f t="shared" si="9"/>
        <v>0</v>
      </c>
    </row>
    <row r="186" spans="1:17" ht="14.1" customHeight="1">
      <c r="A186" s="360"/>
      <c r="B186" s="556" t="s">
        <v>472</v>
      </c>
      <c r="C186" s="558">
        <f>SUM(C165:C185)</f>
        <v>35533.699999999997</v>
      </c>
      <c r="D186" s="558">
        <f t="shared" ref="D186:P186" si="12">SUM(D165:D185)</f>
        <v>5990</v>
      </c>
      <c r="E186" s="558">
        <f t="shared" si="12"/>
        <v>0</v>
      </c>
      <c r="F186" s="558">
        <f t="shared" si="12"/>
        <v>0</v>
      </c>
      <c r="G186" s="558">
        <f t="shared" si="12"/>
        <v>10161</v>
      </c>
      <c r="H186" s="558">
        <f t="shared" si="12"/>
        <v>0</v>
      </c>
      <c r="I186" s="558">
        <f t="shared" si="12"/>
        <v>0</v>
      </c>
      <c r="J186" s="558">
        <f t="shared" si="12"/>
        <v>5785.5</v>
      </c>
      <c r="K186" s="558">
        <f t="shared" si="12"/>
        <v>0</v>
      </c>
      <c r="L186" s="558">
        <f t="shared" si="12"/>
        <v>7812</v>
      </c>
      <c r="M186" s="558">
        <f t="shared" si="12"/>
        <v>5785.2</v>
      </c>
      <c r="N186" s="558">
        <f t="shared" si="12"/>
        <v>0</v>
      </c>
      <c r="O186" s="558">
        <f t="shared" si="12"/>
        <v>0</v>
      </c>
      <c r="P186" s="558">
        <f t="shared" si="12"/>
        <v>35533.699999999997</v>
      </c>
      <c r="Q186" s="367"/>
    </row>
    <row r="187" spans="1:17" ht="14.1" customHeight="1">
      <c r="A187" s="360">
        <v>24600001</v>
      </c>
      <c r="B187" s="278" t="s">
        <v>66</v>
      </c>
      <c r="C187" s="274"/>
      <c r="D187" s="275"/>
      <c r="E187" s="275"/>
      <c r="F187" s="275"/>
      <c r="G187" s="275"/>
      <c r="H187" s="275"/>
      <c r="I187" s="275"/>
      <c r="J187" s="275"/>
      <c r="K187" s="275"/>
      <c r="L187" s="275"/>
      <c r="M187" s="275"/>
      <c r="N187" s="275"/>
      <c r="O187" s="275"/>
      <c r="P187" s="369"/>
      <c r="Q187" s="367">
        <f t="shared" si="9"/>
        <v>0</v>
      </c>
    </row>
    <row r="188" spans="1:17" ht="14.1" customHeight="1">
      <c r="A188" s="272"/>
      <c r="B188" s="342" t="s">
        <v>356</v>
      </c>
      <c r="C188" s="274">
        <f>'PAA-1 2000'!Q182</f>
        <v>910</v>
      </c>
      <c r="D188" s="275">
        <f>'PAA-1 2000'!C182*'PAA-1 2000'!D182</f>
        <v>0</v>
      </c>
      <c r="E188" s="275">
        <f>'PAA-1 2000'!C182*'PAA-1 2000'!E182</f>
        <v>520</v>
      </c>
      <c r="F188" s="275">
        <f>'PAA-1 2000'!C182*'PAA-1 2000'!F182</f>
        <v>0</v>
      </c>
      <c r="G188" s="275">
        <f>'PAA-1 2000'!C182*'PAA-1 2000'!G182</f>
        <v>0</v>
      </c>
      <c r="H188" s="275">
        <f>'PAA-1 2000'!C182*'PAA-1 2000'!H182</f>
        <v>0</v>
      </c>
      <c r="I188" s="275">
        <f>'PAA-1 2000'!C182*'PAA-1 2000'!I182</f>
        <v>0</v>
      </c>
      <c r="J188" s="275">
        <f>'PAA-1 2000'!C182*'PAA-1 2000'!J182</f>
        <v>390</v>
      </c>
      <c r="K188" s="275">
        <f>'PAA-1 2000'!C182*'PAA-1 2000'!K182</f>
        <v>0</v>
      </c>
      <c r="L188" s="275">
        <f>'PAA-1 2000'!C182*'PAA-1 2000'!L182</f>
        <v>0</v>
      </c>
      <c r="M188" s="275">
        <f>'PAA-1 2000'!C182*'PAA-1 2000'!M182</f>
        <v>0</v>
      </c>
      <c r="N188" s="275">
        <f>'PAA-1 2000'!C182*'PAA-1 2000'!N182</f>
        <v>0</v>
      </c>
      <c r="O188" s="275">
        <f>'PAA-1 2000'!C182*'PAA-1 2000'!O182</f>
        <v>0</v>
      </c>
      <c r="P188" s="369">
        <f t="shared" si="8"/>
        <v>910</v>
      </c>
      <c r="Q188" s="367">
        <f t="shared" si="9"/>
        <v>0</v>
      </c>
    </row>
    <row r="189" spans="1:17" ht="14.1" customHeight="1">
      <c r="A189" s="272"/>
      <c r="B189" s="342" t="s">
        <v>162</v>
      </c>
      <c r="C189" s="274">
        <f>'PAA-1 2000'!Q183</f>
        <v>480</v>
      </c>
      <c r="D189" s="275">
        <f>'PAA-1 2000'!C183*'PAA-1 2000'!D183</f>
        <v>0</v>
      </c>
      <c r="E189" s="275">
        <f>'PAA-1 2000'!C183*'PAA-1 2000'!E183</f>
        <v>300</v>
      </c>
      <c r="F189" s="275">
        <f>'PAA-1 2000'!C183*'PAA-1 2000'!F183</f>
        <v>0</v>
      </c>
      <c r="G189" s="275">
        <f>'PAA-1 2000'!C183*'PAA-1 2000'!G183</f>
        <v>0</v>
      </c>
      <c r="H189" s="275">
        <f>'PAA-1 2000'!C183*'PAA-1 2000'!H183</f>
        <v>0</v>
      </c>
      <c r="I189" s="275">
        <f>'PAA-1 2000'!C183*'PAA-1 2000'!I183</f>
        <v>0</v>
      </c>
      <c r="J189" s="275">
        <f>'PAA-1 2000'!C183*'PAA-1 2000'!J183</f>
        <v>180</v>
      </c>
      <c r="K189" s="275">
        <f>'PAA-1 2000'!C183*'PAA-1 2000'!K183</f>
        <v>0</v>
      </c>
      <c r="L189" s="275">
        <f>'PAA-1 2000'!C183*'PAA-1 2000'!L183</f>
        <v>0</v>
      </c>
      <c r="M189" s="275">
        <f>'PAA-1 2000'!C183*'PAA-1 2000'!M183</f>
        <v>0</v>
      </c>
      <c r="N189" s="275">
        <f>'PAA-1 2000'!C183*'PAA-1 2000'!N183</f>
        <v>0</v>
      </c>
      <c r="O189" s="275">
        <f>'PAA-1 2000'!C183*'PAA-1 2000'!O183</f>
        <v>0</v>
      </c>
      <c r="P189" s="369">
        <f t="shared" si="8"/>
        <v>480</v>
      </c>
      <c r="Q189" s="367">
        <f t="shared" si="9"/>
        <v>0</v>
      </c>
    </row>
    <row r="190" spans="1:17" ht="14.1" customHeight="1">
      <c r="A190" s="272"/>
      <c r="B190" s="342" t="s">
        <v>163</v>
      </c>
      <c r="C190" s="274">
        <f>'PAA-1 2000'!Q184</f>
        <v>60</v>
      </c>
      <c r="D190" s="275">
        <f>'PAA-1 2000'!C184*'PAA-1 2000'!D184</f>
        <v>0</v>
      </c>
      <c r="E190" s="275">
        <f>'PAA-1 2000'!C184*'PAA-1 2000'!E184</f>
        <v>30</v>
      </c>
      <c r="F190" s="275">
        <f>'PAA-1 2000'!C184*'PAA-1 2000'!F184</f>
        <v>0</v>
      </c>
      <c r="G190" s="275">
        <f>'PAA-1 2000'!C184*'PAA-1 2000'!G184</f>
        <v>0</v>
      </c>
      <c r="H190" s="275">
        <f>'PAA-1 2000'!C184*'PAA-1 2000'!H184</f>
        <v>0</v>
      </c>
      <c r="I190" s="275">
        <f>'PAA-1 2000'!C184*'PAA-1 2000'!I184</f>
        <v>0</v>
      </c>
      <c r="J190" s="275">
        <f>'PAA-1 2000'!C184*'PAA-1 2000'!J184</f>
        <v>30</v>
      </c>
      <c r="K190" s="275">
        <f>'PAA-1 2000'!C184*'PAA-1 2000'!K184</f>
        <v>0</v>
      </c>
      <c r="L190" s="275">
        <f>'PAA-1 2000'!C184*'PAA-1 2000'!L184</f>
        <v>0</v>
      </c>
      <c r="M190" s="275">
        <f>'PAA-1 2000'!C184*'PAA-1 2000'!M184</f>
        <v>0</v>
      </c>
      <c r="N190" s="275">
        <f>'PAA-1 2000'!C184*'PAA-1 2000'!N184</f>
        <v>0</v>
      </c>
      <c r="O190" s="275">
        <f>'PAA-1 2000'!C184*'PAA-1 2000'!O184</f>
        <v>0</v>
      </c>
      <c r="P190" s="369">
        <f t="shared" si="8"/>
        <v>60</v>
      </c>
      <c r="Q190" s="367">
        <f t="shared" si="9"/>
        <v>0</v>
      </c>
    </row>
    <row r="191" spans="1:17" ht="14.1" customHeight="1">
      <c r="A191" s="272"/>
      <c r="B191" s="350" t="s">
        <v>155</v>
      </c>
      <c r="C191" s="274">
        <f>'PAA-1 2000'!Q185</f>
        <v>1250</v>
      </c>
      <c r="D191" s="275">
        <f>'PAA-1 2000'!C185*'PAA-1 2000'!D185</f>
        <v>0</v>
      </c>
      <c r="E191" s="275">
        <f>'PAA-1 2000'!C185*'PAA-1 2000'!E185</f>
        <v>650</v>
      </c>
      <c r="F191" s="275">
        <f>'PAA-1 2000'!C185*'PAA-1 2000'!F185</f>
        <v>0</v>
      </c>
      <c r="G191" s="275">
        <f>'PAA-1 2000'!C185*'PAA-1 2000'!G185</f>
        <v>0</v>
      </c>
      <c r="H191" s="275">
        <f>'PAA-1 2000'!C185*'PAA-1 2000'!H185</f>
        <v>0</v>
      </c>
      <c r="I191" s="275">
        <f>'PAA-1 2000'!C185*'PAA-1 2000'!I185</f>
        <v>0</v>
      </c>
      <c r="J191" s="275">
        <f>'PAA-1 2000'!C185*'PAA-1 2000'!J185</f>
        <v>600</v>
      </c>
      <c r="K191" s="275">
        <f>'PAA-1 2000'!C185*'PAA-1 2000'!K185</f>
        <v>0</v>
      </c>
      <c r="L191" s="275">
        <f>'PAA-1 2000'!C185*'PAA-1 2000'!L185</f>
        <v>0</v>
      </c>
      <c r="M191" s="275">
        <f>'PAA-1 2000'!C185*'PAA-1 2000'!M185</f>
        <v>0</v>
      </c>
      <c r="N191" s="275">
        <f>'PAA-1 2000'!C185*'PAA-1 2000'!N185</f>
        <v>0</v>
      </c>
      <c r="O191" s="275">
        <f>'PAA-1 2000'!C185*'PAA-1 2000'!O185</f>
        <v>0</v>
      </c>
      <c r="P191" s="369">
        <f t="shared" si="8"/>
        <v>1250</v>
      </c>
      <c r="Q191" s="367">
        <f t="shared" si="9"/>
        <v>0</v>
      </c>
    </row>
    <row r="192" spans="1:17" ht="14.1" customHeight="1">
      <c r="A192" s="272"/>
      <c r="B192" s="350" t="s">
        <v>156</v>
      </c>
      <c r="C192" s="274">
        <f>'PAA-1 2000'!Q186</f>
        <v>350</v>
      </c>
      <c r="D192" s="275">
        <f>'PAA-1 2000'!C186*'PAA-1 2000'!D186</f>
        <v>0</v>
      </c>
      <c r="E192" s="275">
        <f>'PAA-1 2000'!C186*'PAA-1 2000'!E186</f>
        <v>210</v>
      </c>
      <c r="F192" s="275">
        <f>'PAA-1 2000'!C186*'PAA-1 2000'!F186</f>
        <v>0</v>
      </c>
      <c r="G192" s="275">
        <f>'PAA-1 2000'!C186*'PAA-1 2000'!G186</f>
        <v>0</v>
      </c>
      <c r="H192" s="275">
        <f>'PAA-1 2000'!C186*'PAA-1 2000'!H186</f>
        <v>0</v>
      </c>
      <c r="I192" s="275">
        <f>'PAA-1 2000'!C186*'PAA-1 2000'!I186</f>
        <v>0</v>
      </c>
      <c r="J192" s="275">
        <f>'PAA-1 2000'!C186*'PAA-1 2000'!J186</f>
        <v>140</v>
      </c>
      <c r="K192" s="275">
        <f>'PAA-1 2000'!C186*'PAA-1 2000'!K186</f>
        <v>0</v>
      </c>
      <c r="L192" s="275">
        <f>'PAA-1 2000'!C186*'PAA-1 2000'!L186</f>
        <v>0</v>
      </c>
      <c r="M192" s="275">
        <f>'PAA-1 2000'!C186*'PAA-1 2000'!M186</f>
        <v>0</v>
      </c>
      <c r="N192" s="275">
        <f>'PAA-1 2000'!C186*'PAA-1 2000'!N186</f>
        <v>0</v>
      </c>
      <c r="O192" s="275">
        <f>'PAA-1 2000'!C186*'PAA-1 2000'!O186</f>
        <v>0</v>
      </c>
      <c r="P192" s="369">
        <f t="shared" si="8"/>
        <v>350</v>
      </c>
      <c r="Q192" s="367">
        <f t="shared" si="9"/>
        <v>0</v>
      </c>
    </row>
    <row r="193" spans="1:17" ht="14.1" customHeight="1">
      <c r="A193" s="272"/>
      <c r="B193" s="350" t="s">
        <v>157</v>
      </c>
      <c r="C193" s="274">
        <f>'PAA-1 2000'!Q187</f>
        <v>350</v>
      </c>
      <c r="D193" s="275">
        <f>'PAA-1 2000'!C187*'PAA-1 2000'!D187</f>
        <v>0</v>
      </c>
      <c r="E193" s="275">
        <f>'PAA-1 2000'!C187*'PAA-1 2000'!E187</f>
        <v>210</v>
      </c>
      <c r="F193" s="275">
        <f>'PAA-1 2000'!C187*'PAA-1 2000'!F187</f>
        <v>0</v>
      </c>
      <c r="G193" s="275">
        <f>'PAA-1 2000'!C187*'PAA-1 2000'!G187</f>
        <v>0</v>
      </c>
      <c r="H193" s="275">
        <f>'PAA-1 2000'!C187*'PAA-1 2000'!H187</f>
        <v>0</v>
      </c>
      <c r="I193" s="275">
        <f>'PAA-1 2000'!C187*'PAA-1 2000'!I187</f>
        <v>0</v>
      </c>
      <c r="J193" s="275">
        <f>'PAA-1 2000'!C187*'PAA-1 2000'!J187</f>
        <v>140</v>
      </c>
      <c r="K193" s="275">
        <f>'PAA-1 2000'!C187*'PAA-1 2000'!K187</f>
        <v>0</v>
      </c>
      <c r="L193" s="275">
        <f>'PAA-1 2000'!C187*'PAA-1 2000'!L187</f>
        <v>0</v>
      </c>
      <c r="M193" s="275">
        <f>'PAA-1 2000'!C187*'PAA-1 2000'!M187</f>
        <v>0</v>
      </c>
      <c r="N193" s="275">
        <f>'PAA-1 2000'!C187*'PAA-1 2000'!N187</f>
        <v>0</v>
      </c>
      <c r="O193" s="275">
        <f>'PAA-1 2000'!C187*'PAA-1 2000'!O187</f>
        <v>0</v>
      </c>
      <c r="P193" s="369">
        <f t="shared" si="8"/>
        <v>350</v>
      </c>
      <c r="Q193" s="367">
        <f t="shared" si="9"/>
        <v>0</v>
      </c>
    </row>
    <row r="194" spans="1:17" ht="14.1" customHeight="1">
      <c r="A194" s="272"/>
      <c r="B194" s="350" t="s">
        <v>158</v>
      </c>
      <c r="C194" s="274">
        <f>'PAA-1 2000'!Q188</f>
        <v>360</v>
      </c>
      <c r="D194" s="275">
        <f>'PAA-1 2000'!C188*'PAA-1 2000'!D188</f>
        <v>0</v>
      </c>
      <c r="E194" s="275">
        <f>'PAA-1 2000'!C188*'PAA-1 2000'!E188</f>
        <v>216</v>
      </c>
      <c r="F194" s="275">
        <f>'PAA-1 2000'!C188*'PAA-1 2000'!F188</f>
        <v>0</v>
      </c>
      <c r="G194" s="275">
        <f>'PAA-1 2000'!C188*'PAA-1 2000'!G188</f>
        <v>0</v>
      </c>
      <c r="H194" s="275">
        <f>'PAA-1 2000'!C188*'PAA-1 2000'!H188</f>
        <v>0</v>
      </c>
      <c r="I194" s="275">
        <f>'PAA-1 2000'!C188*'PAA-1 2000'!I188</f>
        <v>0</v>
      </c>
      <c r="J194" s="275">
        <f>'PAA-1 2000'!C188*'PAA-1 2000'!J188</f>
        <v>144</v>
      </c>
      <c r="K194" s="275">
        <f>'PAA-1 2000'!C188*'PAA-1 2000'!K188</f>
        <v>0</v>
      </c>
      <c r="L194" s="275">
        <f>'PAA-1 2000'!C188*'PAA-1 2000'!L188</f>
        <v>0</v>
      </c>
      <c r="M194" s="275">
        <f>'PAA-1 2000'!C188*'PAA-1 2000'!M188</f>
        <v>0</v>
      </c>
      <c r="N194" s="275">
        <f>'PAA-1 2000'!C188*'PAA-1 2000'!N188</f>
        <v>0</v>
      </c>
      <c r="O194" s="275">
        <f>'PAA-1 2000'!C188*'PAA-1 2000'!O188</f>
        <v>0</v>
      </c>
      <c r="P194" s="369">
        <f t="shared" si="8"/>
        <v>360</v>
      </c>
      <c r="Q194" s="367">
        <f t="shared" si="9"/>
        <v>0</v>
      </c>
    </row>
    <row r="195" spans="1:17" ht="14.1" customHeight="1">
      <c r="A195" s="272"/>
      <c r="B195" s="350" t="s">
        <v>159</v>
      </c>
      <c r="C195" s="274">
        <f>'PAA-1 2000'!Q189</f>
        <v>100</v>
      </c>
      <c r="D195" s="275">
        <f>'PAA-1 2000'!C189*'PAA-1 2000'!D189</f>
        <v>0</v>
      </c>
      <c r="E195" s="275">
        <f>'PAA-1 2000'!C189*'PAA-1 2000'!E189</f>
        <v>50</v>
      </c>
      <c r="F195" s="275">
        <f>'PAA-1 2000'!C189*'PAA-1 2000'!F189</f>
        <v>0</v>
      </c>
      <c r="G195" s="275">
        <f>'PAA-1 2000'!C189*'PAA-1 2000'!G189</f>
        <v>0</v>
      </c>
      <c r="H195" s="275">
        <f>'PAA-1 2000'!C189*'PAA-1 2000'!H189</f>
        <v>0</v>
      </c>
      <c r="I195" s="275">
        <f>'PAA-1 2000'!C189*'PAA-1 2000'!I189</f>
        <v>0</v>
      </c>
      <c r="J195" s="275">
        <f>'PAA-1 2000'!C189*'PAA-1 2000'!J189</f>
        <v>50</v>
      </c>
      <c r="K195" s="275">
        <f>'PAA-1 2000'!C189*'PAA-1 2000'!K189</f>
        <v>0</v>
      </c>
      <c r="L195" s="275">
        <f>'PAA-1 2000'!C189*'PAA-1 2000'!L189</f>
        <v>0</v>
      </c>
      <c r="M195" s="275">
        <f>'PAA-1 2000'!C189*'PAA-1 2000'!M189</f>
        <v>0</v>
      </c>
      <c r="N195" s="275">
        <f>'PAA-1 2000'!C189*'PAA-1 2000'!N189</f>
        <v>0</v>
      </c>
      <c r="O195" s="275">
        <f>'PAA-1 2000'!C189*'PAA-1 2000'!O189</f>
        <v>0</v>
      </c>
      <c r="P195" s="369">
        <f t="shared" si="8"/>
        <v>100</v>
      </c>
      <c r="Q195" s="367">
        <f t="shared" si="9"/>
        <v>0</v>
      </c>
    </row>
    <row r="196" spans="1:17" ht="14.1" customHeight="1">
      <c r="A196" s="272"/>
      <c r="B196" s="350" t="s">
        <v>160</v>
      </c>
      <c r="C196" s="274">
        <f>'PAA-1 2000'!Q190</f>
        <v>40</v>
      </c>
      <c r="D196" s="275">
        <f>'PAA-1 2000'!C190*'PAA-1 2000'!D190</f>
        <v>0</v>
      </c>
      <c r="E196" s="275">
        <f>'PAA-1 2000'!C190*'PAA-1 2000'!E190</f>
        <v>20</v>
      </c>
      <c r="F196" s="275">
        <f>'PAA-1 2000'!C190*'PAA-1 2000'!F190</f>
        <v>0</v>
      </c>
      <c r="G196" s="275">
        <f>'PAA-1 2000'!C190*'PAA-1 2000'!G190</f>
        <v>0</v>
      </c>
      <c r="H196" s="275">
        <f>'PAA-1 2000'!C190*'PAA-1 2000'!H190</f>
        <v>0</v>
      </c>
      <c r="I196" s="275">
        <f>'PAA-1 2000'!C190*'PAA-1 2000'!I190</f>
        <v>0</v>
      </c>
      <c r="J196" s="275">
        <f>'PAA-1 2000'!C190*'PAA-1 2000'!J190</f>
        <v>20</v>
      </c>
      <c r="K196" s="275">
        <f>'PAA-1 2000'!C190*'PAA-1 2000'!K190</f>
        <v>0</v>
      </c>
      <c r="L196" s="275">
        <f>'PAA-1 2000'!C190*'PAA-1 2000'!L190</f>
        <v>0</v>
      </c>
      <c r="M196" s="275">
        <f>'PAA-1 2000'!C190*'PAA-1 2000'!M190</f>
        <v>0</v>
      </c>
      <c r="N196" s="275">
        <f>'PAA-1 2000'!C190*'PAA-1 2000'!N190</f>
        <v>0</v>
      </c>
      <c r="O196" s="275">
        <f>'PAA-1 2000'!C190*'PAA-1 2000'!O190</f>
        <v>0</v>
      </c>
      <c r="P196" s="369">
        <f t="shared" si="8"/>
        <v>40</v>
      </c>
      <c r="Q196" s="367">
        <f t="shared" si="9"/>
        <v>0</v>
      </c>
    </row>
    <row r="197" spans="1:17" ht="14.1" customHeight="1">
      <c r="A197" s="272"/>
      <c r="B197" s="350" t="s">
        <v>161</v>
      </c>
      <c r="C197" s="274">
        <f>'PAA-1 2000'!Q191</f>
        <v>175</v>
      </c>
      <c r="D197" s="275">
        <f>'PAA-1 2000'!C191*'PAA-1 2000'!D191</f>
        <v>0</v>
      </c>
      <c r="E197" s="275">
        <f>'PAA-1 2000'!C191*'PAA-1 2000'!E191</f>
        <v>70</v>
      </c>
      <c r="F197" s="275">
        <f>'PAA-1 2000'!C191*'PAA-1 2000'!F191</f>
        <v>0</v>
      </c>
      <c r="G197" s="275">
        <f>'PAA-1 2000'!C191*'PAA-1 2000'!G191</f>
        <v>0</v>
      </c>
      <c r="H197" s="275">
        <f>'PAA-1 2000'!C191*'PAA-1 2000'!H191</f>
        <v>0</v>
      </c>
      <c r="I197" s="275">
        <f>'PAA-1 2000'!C191*'PAA-1 2000'!I191</f>
        <v>0</v>
      </c>
      <c r="J197" s="275">
        <f>'PAA-1 2000'!C191*'PAA-1 2000'!J191</f>
        <v>105</v>
      </c>
      <c r="K197" s="275">
        <f>'PAA-1 2000'!C191*'PAA-1 2000'!K191</f>
        <v>0</v>
      </c>
      <c r="L197" s="275">
        <f>'PAA-1 2000'!C191*'PAA-1 2000'!L191</f>
        <v>0</v>
      </c>
      <c r="M197" s="275">
        <f>'PAA-1 2000'!C191*'PAA-1 2000'!M191</f>
        <v>0</v>
      </c>
      <c r="N197" s="275">
        <f>'PAA-1 2000'!C191*'PAA-1 2000'!N191</f>
        <v>0</v>
      </c>
      <c r="O197" s="275">
        <f>'PAA-1 2000'!C191*'PAA-1 2000'!O191</f>
        <v>0</v>
      </c>
      <c r="P197" s="369">
        <f t="shared" si="8"/>
        <v>175</v>
      </c>
      <c r="Q197" s="367">
        <f t="shared" si="9"/>
        <v>0</v>
      </c>
    </row>
    <row r="198" spans="1:17" ht="14.1" customHeight="1">
      <c r="A198" s="272"/>
      <c r="B198" s="351" t="s">
        <v>357</v>
      </c>
      <c r="C198" s="274">
        <f>'PAA-1 2000'!Q192</f>
        <v>1000</v>
      </c>
      <c r="D198" s="275">
        <f>'PAA-1 2000'!C192*'PAA-1 2000'!D192</f>
        <v>0</v>
      </c>
      <c r="E198" s="275">
        <f>'PAA-1 2000'!C192*'PAA-1 2000'!E192</f>
        <v>1000</v>
      </c>
      <c r="F198" s="275">
        <f>'PAA-1 2000'!C192*'PAA-1 2000'!F192</f>
        <v>0</v>
      </c>
      <c r="G198" s="275">
        <f>'PAA-1 2000'!C192*'PAA-1 2000'!G192</f>
        <v>0</v>
      </c>
      <c r="H198" s="275">
        <f>'PAA-1 2000'!C192*'PAA-1 2000'!H192</f>
        <v>0</v>
      </c>
      <c r="I198" s="275">
        <f>'PAA-1 2000'!C192*'PAA-1 2000'!I192</f>
        <v>0</v>
      </c>
      <c r="J198" s="275">
        <f>'PAA-1 2000'!C192*'PAA-1 2000'!J192</f>
        <v>0</v>
      </c>
      <c r="K198" s="275">
        <f>'PAA-1 2000'!C192*'PAA-1 2000'!K192</f>
        <v>0</v>
      </c>
      <c r="L198" s="275">
        <f>'PAA-1 2000'!C192*'PAA-1 2000'!L192</f>
        <v>0</v>
      </c>
      <c r="M198" s="275">
        <f>'PAA-1 2000'!C192*'PAA-1 2000'!M192</f>
        <v>0</v>
      </c>
      <c r="N198" s="275">
        <f>'PAA-1 2000'!C192*'PAA-1 2000'!N192</f>
        <v>0</v>
      </c>
      <c r="O198" s="275">
        <f>'PAA-1 2000'!C192*'PAA-1 2000'!O192</f>
        <v>0</v>
      </c>
      <c r="P198" s="369">
        <f t="shared" si="8"/>
        <v>1000</v>
      </c>
      <c r="Q198" s="367">
        <f t="shared" si="9"/>
        <v>0</v>
      </c>
    </row>
    <row r="199" spans="1:17" ht="14.1" customHeight="1">
      <c r="A199" s="372"/>
      <c r="B199" s="556" t="s">
        <v>472</v>
      </c>
      <c r="C199" s="557">
        <f>SUM(C188:C198)</f>
        <v>5075</v>
      </c>
      <c r="D199" s="557">
        <f t="shared" ref="D199:P199" si="13">SUM(D188:D198)</f>
        <v>0</v>
      </c>
      <c r="E199" s="557">
        <f t="shared" si="13"/>
        <v>3276</v>
      </c>
      <c r="F199" s="557">
        <f t="shared" si="13"/>
        <v>0</v>
      </c>
      <c r="G199" s="557">
        <f t="shared" si="13"/>
        <v>0</v>
      </c>
      <c r="H199" s="557">
        <f t="shared" si="13"/>
        <v>0</v>
      </c>
      <c r="I199" s="557">
        <f t="shared" si="13"/>
        <v>0</v>
      </c>
      <c r="J199" s="557">
        <f t="shared" si="13"/>
        <v>1799</v>
      </c>
      <c r="K199" s="557">
        <f t="shared" si="13"/>
        <v>0</v>
      </c>
      <c r="L199" s="557">
        <f t="shared" si="13"/>
        <v>0</v>
      </c>
      <c r="M199" s="557">
        <f t="shared" si="13"/>
        <v>0</v>
      </c>
      <c r="N199" s="557">
        <f t="shared" si="13"/>
        <v>0</v>
      </c>
      <c r="O199" s="557">
        <f t="shared" si="13"/>
        <v>0</v>
      </c>
      <c r="P199" s="557">
        <f t="shared" si="13"/>
        <v>5075</v>
      </c>
      <c r="Q199" s="367"/>
    </row>
    <row r="200" spans="1:17" ht="14.1" customHeight="1">
      <c r="A200" s="372">
        <v>24700001</v>
      </c>
      <c r="B200" s="371" t="s">
        <v>67</v>
      </c>
      <c r="C200" s="274"/>
      <c r="D200" s="275"/>
      <c r="E200" s="275"/>
      <c r="F200" s="275"/>
      <c r="G200" s="275"/>
      <c r="H200" s="275"/>
      <c r="I200" s="275"/>
      <c r="J200" s="275"/>
      <c r="K200" s="275"/>
      <c r="L200" s="275"/>
      <c r="M200" s="275"/>
      <c r="N200" s="275"/>
      <c r="O200" s="275"/>
      <c r="P200" s="369"/>
      <c r="Q200" s="367">
        <f t="shared" si="9"/>
        <v>0</v>
      </c>
    </row>
    <row r="201" spans="1:17" ht="14.1" customHeight="1">
      <c r="A201" s="272"/>
      <c r="B201" s="349" t="s">
        <v>165</v>
      </c>
      <c r="C201" s="274">
        <f>'PAA-1 2000'!Q194</f>
        <v>180</v>
      </c>
      <c r="D201" s="275">
        <f>'PAA-1 2000'!C194*'PAA-1 2000'!D194</f>
        <v>0</v>
      </c>
      <c r="E201" s="275">
        <f>'PAA-1 2000'!C194*'PAA-1 2000'!E194</f>
        <v>90</v>
      </c>
      <c r="F201" s="275">
        <f>'PAA-1 2000'!C194*'PAA-1 2000'!F194</f>
        <v>0</v>
      </c>
      <c r="G201" s="275">
        <f>'PAA-1 2000'!C194*'PAA-1 2000'!G194</f>
        <v>0</v>
      </c>
      <c r="H201" s="275">
        <f>'PAA-1 2000'!C194*'PAA-1 2000'!H194</f>
        <v>0</v>
      </c>
      <c r="I201" s="275">
        <f>'PAA-1 2000'!C194*'PAA-1 2000'!I194</f>
        <v>0</v>
      </c>
      <c r="J201" s="275">
        <f>'PAA-1 2000'!C194*'PAA-1 2000'!J194</f>
        <v>90</v>
      </c>
      <c r="K201" s="275">
        <f>'PAA-1 2000'!C194*'PAA-1 2000'!K194</f>
        <v>0</v>
      </c>
      <c r="L201" s="275">
        <f>'PAA-1 2000'!C194*'PAA-1 2000'!L194</f>
        <v>0</v>
      </c>
      <c r="M201" s="275">
        <f>'PAA-1 2000'!C194*'PAA-1 2000'!M194</f>
        <v>0</v>
      </c>
      <c r="N201" s="275">
        <f>'PAA-1 2000'!C194*'PAA-1 2000'!N194</f>
        <v>0</v>
      </c>
      <c r="O201" s="275">
        <f>'PAA-1 2000'!C194*'PAA-1 2000'!O194</f>
        <v>0</v>
      </c>
      <c r="P201" s="369">
        <f t="shared" si="8"/>
        <v>180</v>
      </c>
      <c r="Q201" s="367">
        <f t="shared" si="9"/>
        <v>0</v>
      </c>
    </row>
    <row r="202" spans="1:17" ht="14.1" customHeight="1">
      <c r="A202" s="272"/>
      <c r="B202" s="349" t="s">
        <v>166</v>
      </c>
      <c r="C202" s="274">
        <f>'PAA-1 2000'!Q195</f>
        <v>210</v>
      </c>
      <c r="D202" s="275">
        <f>'PAA-1 2000'!C195*'PAA-1 2000'!D195</f>
        <v>0</v>
      </c>
      <c r="E202" s="275">
        <f>'PAA-1 2000'!C195*'PAA-1 2000'!E195</f>
        <v>140</v>
      </c>
      <c r="F202" s="275">
        <f>'PAA-1 2000'!C195*'PAA-1 2000'!F195</f>
        <v>0</v>
      </c>
      <c r="G202" s="275">
        <f>'PAA-1 2000'!C195*'PAA-1 2000'!G195</f>
        <v>0</v>
      </c>
      <c r="H202" s="275">
        <f>'PAA-1 2000'!C195*'PAA-1 2000'!H195</f>
        <v>0</v>
      </c>
      <c r="I202" s="275">
        <f>'PAA-1 2000'!C195*'PAA-1 2000'!I195</f>
        <v>0</v>
      </c>
      <c r="J202" s="275">
        <f>'PAA-1 2000'!C195*'PAA-1 2000'!J195</f>
        <v>70</v>
      </c>
      <c r="K202" s="275">
        <f>'PAA-1 2000'!C195*'PAA-1 2000'!K195</f>
        <v>0</v>
      </c>
      <c r="L202" s="275">
        <f>'PAA-1 2000'!C195*'PAA-1 2000'!L195</f>
        <v>0</v>
      </c>
      <c r="M202" s="275">
        <f>'PAA-1 2000'!C195*'PAA-1 2000'!M195</f>
        <v>0</v>
      </c>
      <c r="N202" s="275">
        <f>'PAA-1 2000'!C195*'PAA-1 2000'!N195</f>
        <v>0</v>
      </c>
      <c r="O202" s="275">
        <f>'PAA-1 2000'!C195*'PAA-1 2000'!O195</f>
        <v>0</v>
      </c>
      <c r="P202" s="369">
        <f t="shared" si="8"/>
        <v>210</v>
      </c>
      <c r="Q202" s="367">
        <f t="shared" si="9"/>
        <v>0</v>
      </c>
    </row>
    <row r="203" spans="1:17" ht="14.1" customHeight="1">
      <c r="A203" s="272"/>
      <c r="B203" s="349" t="s">
        <v>167</v>
      </c>
      <c r="C203" s="274">
        <f>'PAA-1 2000'!Q196</f>
        <v>49.5</v>
      </c>
      <c r="D203" s="275">
        <f>'PAA-1 2000'!C196*'PAA-1 2000'!D196</f>
        <v>0</v>
      </c>
      <c r="E203" s="275">
        <f>'PAA-1 2000'!C196*'PAA-1 2000'!E196</f>
        <v>25</v>
      </c>
      <c r="F203" s="275">
        <f>'PAA-1 2000'!C196*'PAA-1 2000'!F196</f>
        <v>0</v>
      </c>
      <c r="G203" s="275">
        <f>'PAA-1 2000'!C196*'PAA-1 2000'!G196</f>
        <v>0</v>
      </c>
      <c r="H203" s="275">
        <f>'PAA-1 2000'!C196*'PAA-1 2000'!H196</f>
        <v>0</v>
      </c>
      <c r="I203" s="275">
        <f>'PAA-1 2000'!C196*'PAA-1 2000'!I196</f>
        <v>0</v>
      </c>
      <c r="J203" s="275">
        <f>'PAA-1 2000'!C196*'PAA-1 2000'!J196</f>
        <v>24.5</v>
      </c>
      <c r="K203" s="275">
        <f>'PAA-1 2000'!C196*'PAA-1 2000'!K196</f>
        <v>0</v>
      </c>
      <c r="L203" s="275">
        <f>'PAA-1 2000'!C196*'PAA-1 2000'!L196</f>
        <v>0</v>
      </c>
      <c r="M203" s="275">
        <f>'PAA-1 2000'!C196*'PAA-1 2000'!M196</f>
        <v>0</v>
      </c>
      <c r="N203" s="275">
        <f>'PAA-1 2000'!C196*'PAA-1 2000'!N196</f>
        <v>0</v>
      </c>
      <c r="O203" s="275">
        <f>'PAA-1 2000'!C196*'PAA-1 2000'!O196</f>
        <v>0</v>
      </c>
      <c r="P203" s="369">
        <f t="shared" si="8"/>
        <v>49.5</v>
      </c>
      <c r="Q203" s="367">
        <f t="shared" si="9"/>
        <v>0</v>
      </c>
    </row>
    <row r="204" spans="1:17" ht="14.1" customHeight="1">
      <c r="A204" s="272"/>
      <c r="B204" s="350" t="s">
        <v>168</v>
      </c>
      <c r="C204" s="274">
        <f>'PAA-1 2000'!Q197</f>
        <v>90</v>
      </c>
      <c r="D204" s="275">
        <f>'PAA-1 2000'!C197*'PAA-1 2000'!D197</f>
        <v>0</v>
      </c>
      <c r="E204" s="275">
        <f>'PAA-1 2000'!C197*'PAA-1 2000'!E197</f>
        <v>60</v>
      </c>
      <c r="F204" s="275">
        <f>'PAA-1 2000'!C197*'PAA-1 2000'!F197</f>
        <v>0</v>
      </c>
      <c r="G204" s="275">
        <f>'PAA-1 2000'!C197*'PAA-1 2000'!G197</f>
        <v>0</v>
      </c>
      <c r="H204" s="275">
        <f>'PAA-1 2000'!C197*'PAA-1 2000'!H197</f>
        <v>0</v>
      </c>
      <c r="I204" s="275">
        <f>'PAA-1 2000'!C197*'PAA-1 2000'!I197</f>
        <v>0</v>
      </c>
      <c r="J204" s="275">
        <f>'PAA-1 2000'!C197*'PAA-1 2000'!J197</f>
        <v>30</v>
      </c>
      <c r="K204" s="275">
        <f>'PAA-1 2000'!C197*'PAA-1 2000'!K197</f>
        <v>0</v>
      </c>
      <c r="L204" s="275">
        <f>'PAA-1 2000'!C197*'PAA-1 2000'!L197</f>
        <v>0</v>
      </c>
      <c r="M204" s="275">
        <f>'PAA-1 2000'!C197*'PAA-1 2000'!M197</f>
        <v>0</v>
      </c>
      <c r="N204" s="275">
        <f>'PAA-1 2000'!C197*'PAA-1 2000'!N197</f>
        <v>0</v>
      </c>
      <c r="O204" s="275">
        <f>'PAA-1 2000'!C197*'PAA-1 2000'!O197</f>
        <v>0</v>
      </c>
      <c r="P204" s="369">
        <f t="shared" si="8"/>
        <v>90</v>
      </c>
      <c r="Q204" s="367">
        <f t="shared" si="9"/>
        <v>0</v>
      </c>
    </row>
    <row r="205" spans="1:17" ht="14.1" customHeight="1">
      <c r="A205" s="272"/>
      <c r="B205" s="556" t="s">
        <v>472</v>
      </c>
      <c r="C205" s="557">
        <f>SUM(C201:C204)</f>
        <v>529.5</v>
      </c>
      <c r="D205" s="557">
        <f t="shared" ref="D205:P205" si="14">SUM(D201:D204)</f>
        <v>0</v>
      </c>
      <c r="E205" s="557">
        <f t="shared" si="14"/>
        <v>315</v>
      </c>
      <c r="F205" s="557">
        <f t="shared" si="14"/>
        <v>0</v>
      </c>
      <c r="G205" s="557">
        <f t="shared" si="14"/>
        <v>0</v>
      </c>
      <c r="H205" s="557">
        <f t="shared" si="14"/>
        <v>0</v>
      </c>
      <c r="I205" s="557">
        <f t="shared" si="14"/>
        <v>0</v>
      </c>
      <c r="J205" s="557">
        <f t="shared" si="14"/>
        <v>214.5</v>
      </c>
      <c r="K205" s="557">
        <f t="shared" si="14"/>
        <v>0</v>
      </c>
      <c r="L205" s="557">
        <f t="shared" si="14"/>
        <v>0</v>
      </c>
      <c r="M205" s="557">
        <f t="shared" si="14"/>
        <v>0</v>
      </c>
      <c r="N205" s="557">
        <f t="shared" si="14"/>
        <v>0</v>
      </c>
      <c r="O205" s="557">
        <f t="shared" si="14"/>
        <v>0</v>
      </c>
      <c r="P205" s="557">
        <f t="shared" si="14"/>
        <v>529.5</v>
      </c>
      <c r="Q205" s="367">
        <f t="shared" si="9"/>
        <v>0</v>
      </c>
    </row>
    <row r="206" spans="1:17" ht="14.1" customHeight="1">
      <c r="A206" s="360">
        <v>24900001</v>
      </c>
      <c r="B206" s="278" t="s">
        <v>68</v>
      </c>
      <c r="C206" s="274"/>
      <c r="D206" s="275"/>
      <c r="E206" s="275"/>
      <c r="F206" s="275"/>
      <c r="G206" s="275"/>
      <c r="H206" s="275"/>
      <c r="I206" s="275"/>
      <c r="J206" s="275"/>
      <c r="K206" s="275"/>
      <c r="L206" s="275"/>
      <c r="M206" s="275"/>
      <c r="N206" s="275"/>
      <c r="O206" s="275"/>
      <c r="P206" s="369"/>
      <c r="Q206" s="367">
        <f t="shared" ref="Q206:Q242" si="15">+P206-C206</f>
        <v>0</v>
      </c>
    </row>
    <row r="207" spans="1:17" ht="14.1" customHeight="1">
      <c r="A207" s="360"/>
      <c r="B207" s="351" t="s">
        <v>169</v>
      </c>
      <c r="C207" s="274">
        <f>'PAA-1 2000'!Q200</f>
        <v>4950</v>
      </c>
      <c r="D207" s="275">
        <f>'PAA-1 2000'!C200*'PAA-1 2000'!D200</f>
        <v>0</v>
      </c>
      <c r="E207" s="275">
        <f>'PAA-1 2000'!C200*'PAA-1 2000'!E200</f>
        <v>2460</v>
      </c>
      <c r="F207" s="275">
        <f>'PAA-1 2000'!C200*'PAA-1 2000'!F200</f>
        <v>0</v>
      </c>
      <c r="G207" s="275">
        <f>'PAA-1 2000'!C200*'PAA-1 2000'!G200</f>
        <v>0</v>
      </c>
      <c r="H207" s="275">
        <f>'PAA-1 2000'!C200*'PAA-1 2000'!H200</f>
        <v>0</v>
      </c>
      <c r="I207" s="275">
        <f>'PAA-1 2000'!C200*'PAA-1 2000'!I200</f>
        <v>0</v>
      </c>
      <c r="J207" s="275">
        <f>'PAA-1 2000'!C200*'PAA-1 2000'!J200</f>
        <v>2490</v>
      </c>
      <c r="K207" s="275">
        <f>'PAA-1 2000'!C200*'PAA-1 2000'!K200</f>
        <v>0</v>
      </c>
      <c r="L207" s="275">
        <f>'PAA-1 2000'!C200*'PAA-1 2000'!L200</f>
        <v>0</v>
      </c>
      <c r="M207" s="275">
        <f>'PAA-1 2000'!C200*'PAA-1 2000'!M200</f>
        <v>0</v>
      </c>
      <c r="N207" s="275">
        <f>'PAA-1 2000'!C200*'PAA-1 2000'!N200</f>
        <v>0</v>
      </c>
      <c r="O207" s="275">
        <f>'PAA-1 2000'!C200*'PAA-1 2000'!O200</f>
        <v>0</v>
      </c>
      <c r="P207" s="369">
        <f t="shared" ref="P207:P243" si="16">SUM(D207:O207)</f>
        <v>4950</v>
      </c>
      <c r="Q207" s="367">
        <f t="shared" si="15"/>
        <v>0</v>
      </c>
    </row>
    <row r="208" spans="1:17" ht="14.1" customHeight="1">
      <c r="A208" s="360"/>
      <c r="B208" s="556" t="s">
        <v>472</v>
      </c>
      <c r="C208" s="557">
        <f>SUM(C207)</f>
        <v>4950</v>
      </c>
      <c r="D208" s="557">
        <f t="shared" ref="D208:P208" si="17">SUM(D207)</f>
        <v>0</v>
      </c>
      <c r="E208" s="557">
        <f t="shared" si="17"/>
        <v>2460</v>
      </c>
      <c r="F208" s="557">
        <f t="shared" si="17"/>
        <v>0</v>
      </c>
      <c r="G208" s="557">
        <f t="shared" si="17"/>
        <v>0</v>
      </c>
      <c r="H208" s="557">
        <f t="shared" si="17"/>
        <v>0</v>
      </c>
      <c r="I208" s="557">
        <f t="shared" si="17"/>
        <v>0</v>
      </c>
      <c r="J208" s="557">
        <f t="shared" si="17"/>
        <v>2490</v>
      </c>
      <c r="K208" s="557">
        <f t="shared" si="17"/>
        <v>0</v>
      </c>
      <c r="L208" s="557">
        <f t="shared" si="17"/>
        <v>0</v>
      </c>
      <c r="M208" s="557">
        <f t="shared" si="17"/>
        <v>0</v>
      </c>
      <c r="N208" s="557">
        <f t="shared" si="17"/>
        <v>0</v>
      </c>
      <c r="O208" s="557">
        <f t="shared" si="17"/>
        <v>0</v>
      </c>
      <c r="P208" s="557">
        <f t="shared" si="17"/>
        <v>4950</v>
      </c>
      <c r="Q208" s="367">
        <f t="shared" si="15"/>
        <v>0</v>
      </c>
    </row>
    <row r="209" spans="1:17" ht="14.1" customHeight="1">
      <c r="A209" s="360">
        <v>25100000</v>
      </c>
      <c r="B209" s="278" t="s">
        <v>170</v>
      </c>
      <c r="C209" s="274"/>
      <c r="D209" s="275"/>
      <c r="E209" s="275"/>
      <c r="F209" s="275"/>
      <c r="G209" s="275"/>
      <c r="H209" s="275"/>
      <c r="I209" s="275"/>
      <c r="J209" s="275"/>
      <c r="K209" s="275"/>
      <c r="L209" s="275"/>
      <c r="M209" s="275"/>
      <c r="N209" s="275"/>
      <c r="O209" s="275"/>
      <c r="P209" s="369"/>
      <c r="Q209" s="367">
        <f t="shared" si="15"/>
        <v>0</v>
      </c>
    </row>
    <row r="210" spans="1:17" ht="14.1" customHeight="1">
      <c r="A210" s="272"/>
      <c r="B210" s="345" t="s">
        <v>358</v>
      </c>
      <c r="C210" s="364">
        <f>'PAA-1 2000'!Q203</f>
        <v>5000</v>
      </c>
      <c r="D210" s="365">
        <f>'PAA-1 2000'!C203*'PAA-1 2000'!D203</f>
        <v>0</v>
      </c>
      <c r="E210" s="365">
        <f>'PAA-1 2000'!C203*'PAA-1 2000'!E203</f>
        <v>5000</v>
      </c>
      <c r="F210" s="365">
        <f>'PAA-1 2000'!C203*'PAA-1 2000'!F203</f>
        <v>0</v>
      </c>
      <c r="G210" s="365">
        <f>'PAA-1 2000'!C203*'PAA-1 2000'!G203</f>
        <v>0</v>
      </c>
      <c r="H210" s="365">
        <f>'PAA-1 2000'!C203*'PAA-1 2000'!H203</f>
        <v>0</v>
      </c>
      <c r="I210" s="365">
        <f>'PAA-1 2000'!C203*'PAA-1 2000'!I203</f>
        <v>0</v>
      </c>
      <c r="J210" s="365">
        <f>'PAA-1 2000'!C203*'PAA-1 2000'!J203</f>
        <v>0</v>
      </c>
      <c r="K210" s="365">
        <f>'PAA-1 2000'!C203*'PAA-1 2000'!K203</f>
        <v>0</v>
      </c>
      <c r="L210" s="365">
        <f>'PAA-1 2000'!C203*'PAA-1 2000'!L203</f>
        <v>0</v>
      </c>
      <c r="M210" s="365">
        <f>'PAA-1 2000'!C203*'PAA-1 2000'!M203</f>
        <v>0</v>
      </c>
      <c r="N210" s="365">
        <f>'PAA-1 2000'!C203*'PAA-1 2000'!N203</f>
        <v>0</v>
      </c>
      <c r="O210" s="365">
        <f>'PAA-1 2000'!C203*'PAA-1 2000'!O203</f>
        <v>0</v>
      </c>
      <c r="P210" s="370">
        <f t="shared" si="16"/>
        <v>5000</v>
      </c>
      <c r="Q210" s="367">
        <f t="shared" si="15"/>
        <v>0</v>
      </c>
    </row>
    <row r="211" spans="1:17" ht="14.1" customHeight="1">
      <c r="A211" s="272"/>
      <c r="B211" s="345" t="s">
        <v>359</v>
      </c>
      <c r="C211" s="364">
        <f>'PAA-1 2000'!Q204</f>
        <v>120000</v>
      </c>
      <c r="D211" s="365">
        <f>'PAA-1 2000'!C204*'PAA-1 2000'!D204</f>
        <v>0</v>
      </c>
      <c r="E211" s="365">
        <f>'PAA-1 2000'!C204*'PAA-1 2000'!E204</f>
        <v>60000</v>
      </c>
      <c r="F211" s="365">
        <f>'PAA-1 2000'!C204*'PAA-1 2000'!F204</f>
        <v>0</v>
      </c>
      <c r="G211" s="365">
        <f>'PAA-1 2000'!C204*'PAA-1 2000'!G204</f>
        <v>0</v>
      </c>
      <c r="H211" s="365">
        <f>'PAA-1 2000'!C204*'PAA-1 2000'!H204</f>
        <v>0</v>
      </c>
      <c r="I211" s="365">
        <f>'PAA-1 2000'!C204*'PAA-1 2000'!I204</f>
        <v>0</v>
      </c>
      <c r="J211" s="365">
        <f>'PAA-1 2000'!C204*'PAA-1 2000'!J204</f>
        <v>60000</v>
      </c>
      <c r="K211" s="365">
        <f>'PAA-1 2000'!C204*'PAA-1 2000'!K204</f>
        <v>0</v>
      </c>
      <c r="L211" s="365">
        <f>'PAA-1 2000'!C204*'PAA-1 2000'!L204</f>
        <v>0</v>
      </c>
      <c r="M211" s="365">
        <f>'PAA-1 2000'!C204*'PAA-1 2000'!M204</f>
        <v>0</v>
      </c>
      <c r="N211" s="365">
        <f>'PAA-1 2000'!C204*'PAA-1 2000'!N204</f>
        <v>0</v>
      </c>
      <c r="O211" s="365">
        <f>'PAA-1 2000'!C204*'PAA-1 2000'!O204</f>
        <v>0</v>
      </c>
      <c r="P211" s="370">
        <f t="shared" si="16"/>
        <v>120000</v>
      </c>
      <c r="Q211" s="367">
        <f t="shared" si="15"/>
        <v>0</v>
      </c>
    </row>
    <row r="212" spans="1:17" ht="14.1" customHeight="1">
      <c r="A212" s="272"/>
      <c r="B212" s="556" t="s">
        <v>472</v>
      </c>
      <c r="C212" s="557">
        <f>SUM(C210:C211)</f>
        <v>125000</v>
      </c>
      <c r="D212" s="557">
        <f t="shared" ref="D212:P212" si="18">SUM(D210:D211)</f>
        <v>0</v>
      </c>
      <c r="E212" s="557">
        <f t="shared" si="18"/>
        <v>65000</v>
      </c>
      <c r="F212" s="557">
        <f t="shared" si="18"/>
        <v>0</v>
      </c>
      <c r="G212" s="557">
        <f t="shared" si="18"/>
        <v>0</v>
      </c>
      <c r="H212" s="557">
        <f t="shared" si="18"/>
        <v>0</v>
      </c>
      <c r="I212" s="557">
        <f t="shared" si="18"/>
        <v>0</v>
      </c>
      <c r="J212" s="557">
        <f t="shared" si="18"/>
        <v>60000</v>
      </c>
      <c r="K212" s="557">
        <f t="shared" si="18"/>
        <v>0</v>
      </c>
      <c r="L212" s="557">
        <f t="shared" si="18"/>
        <v>0</v>
      </c>
      <c r="M212" s="557">
        <f t="shared" si="18"/>
        <v>0</v>
      </c>
      <c r="N212" s="557">
        <f t="shared" si="18"/>
        <v>0</v>
      </c>
      <c r="O212" s="557">
        <f t="shared" si="18"/>
        <v>0</v>
      </c>
      <c r="P212" s="557">
        <f t="shared" si="18"/>
        <v>125000</v>
      </c>
      <c r="Q212" s="367">
        <f t="shared" si="15"/>
        <v>0</v>
      </c>
    </row>
    <row r="213" spans="1:17" ht="14.1" customHeight="1">
      <c r="A213" s="360">
        <v>25900000</v>
      </c>
      <c r="B213" s="278" t="s">
        <v>360</v>
      </c>
      <c r="C213" s="274"/>
      <c r="D213" s="275"/>
      <c r="E213" s="275"/>
      <c r="F213" s="275"/>
      <c r="G213" s="275"/>
      <c r="H213" s="275"/>
      <c r="I213" s="275"/>
      <c r="J213" s="275"/>
      <c r="K213" s="275"/>
      <c r="L213" s="275"/>
      <c r="M213" s="275"/>
      <c r="N213" s="275"/>
      <c r="O213" s="275"/>
      <c r="P213" s="369"/>
      <c r="Q213" s="367">
        <f t="shared" si="15"/>
        <v>0</v>
      </c>
    </row>
    <row r="214" spans="1:17" ht="14.1" customHeight="1">
      <c r="A214" s="360"/>
      <c r="B214" s="363" t="s">
        <v>172</v>
      </c>
      <c r="C214" s="364">
        <f>'PAA-1 2000'!Q206</f>
        <v>25000</v>
      </c>
      <c r="D214" s="365">
        <f>'PAA-1 2000'!C206*'PAA-1 2000'!D206</f>
        <v>0</v>
      </c>
      <c r="E214" s="365">
        <f>'PAA-1 2000'!C206*'PAA-1 2000'!E206</f>
        <v>15000</v>
      </c>
      <c r="F214" s="365">
        <f>'PAA-1 2000'!C206*'PAA-1 2000'!F206</f>
        <v>0</v>
      </c>
      <c r="G214" s="365">
        <f>'PAA-1 2000'!C206*'PAA-1 2000'!G206</f>
        <v>0</v>
      </c>
      <c r="H214" s="365">
        <f>'PAA-1 2000'!C206*'PAA-1 2000'!H206</f>
        <v>0</v>
      </c>
      <c r="I214" s="365">
        <f>'PAA-1 2000'!C206*'PAA-1 2000'!I206</f>
        <v>0</v>
      </c>
      <c r="J214" s="365">
        <f>'PAA-1 2000'!C206*'PAA-1 2000'!J206</f>
        <v>10000</v>
      </c>
      <c r="K214" s="365">
        <f>'PAA-1 2000'!C206*'PAA-1 2000'!K206</f>
        <v>0</v>
      </c>
      <c r="L214" s="365">
        <f>'PAA-1 2000'!C206*'PAA-1 2000'!L206</f>
        <v>0</v>
      </c>
      <c r="M214" s="365">
        <f>'PAA-1 2000'!C206*'PAA-1 2000'!M206</f>
        <v>0</v>
      </c>
      <c r="N214" s="365">
        <f>'PAA-1 2000'!C206*'PAA-1 2000'!N206</f>
        <v>0</v>
      </c>
      <c r="O214" s="365">
        <f>'PAA-1 2000'!C206*'PAA-1 2000'!O206</f>
        <v>0</v>
      </c>
      <c r="P214" s="370">
        <f t="shared" si="16"/>
        <v>25000</v>
      </c>
      <c r="Q214" s="367">
        <f t="shared" si="15"/>
        <v>0</v>
      </c>
    </row>
    <row r="215" spans="1:17" ht="14.1" customHeight="1">
      <c r="A215" s="360"/>
      <c r="B215" s="556" t="s">
        <v>472</v>
      </c>
      <c r="C215" s="557">
        <f>SUM(C214)</f>
        <v>25000</v>
      </c>
      <c r="D215" s="557">
        <f t="shared" ref="D215:P215" si="19">SUM(D214)</f>
        <v>0</v>
      </c>
      <c r="E215" s="557">
        <f t="shared" si="19"/>
        <v>15000</v>
      </c>
      <c r="F215" s="557">
        <f t="shared" si="19"/>
        <v>0</v>
      </c>
      <c r="G215" s="557">
        <f t="shared" si="19"/>
        <v>0</v>
      </c>
      <c r="H215" s="557">
        <f t="shared" si="19"/>
        <v>0</v>
      </c>
      <c r="I215" s="557">
        <f t="shared" si="19"/>
        <v>0</v>
      </c>
      <c r="J215" s="557">
        <f t="shared" si="19"/>
        <v>10000</v>
      </c>
      <c r="K215" s="557">
        <f t="shared" si="19"/>
        <v>0</v>
      </c>
      <c r="L215" s="557">
        <f t="shared" si="19"/>
        <v>0</v>
      </c>
      <c r="M215" s="557">
        <f t="shared" si="19"/>
        <v>0</v>
      </c>
      <c r="N215" s="557">
        <f t="shared" si="19"/>
        <v>0</v>
      </c>
      <c r="O215" s="557">
        <f t="shared" si="19"/>
        <v>0</v>
      </c>
      <c r="P215" s="557">
        <f t="shared" si="19"/>
        <v>25000</v>
      </c>
      <c r="Q215" s="367">
        <f t="shared" si="15"/>
        <v>0</v>
      </c>
    </row>
    <row r="216" spans="1:17" ht="14.1" customHeight="1">
      <c r="A216" s="360">
        <v>26100003</v>
      </c>
      <c r="B216" s="278" t="s">
        <v>69</v>
      </c>
      <c r="C216" s="274"/>
      <c r="D216" s="275"/>
      <c r="E216" s="275"/>
      <c r="F216" s="275"/>
      <c r="G216" s="275"/>
      <c r="H216" s="275"/>
      <c r="I216" s="275"/>
      <c r="J216" s="275"/>
      <c r="K216" s="275"/>
      <c r="L216" s="275"/>
      <c r="M216" s="275"/>
      <c r="N216" s="275"/>
      <c r="O216" s="275"/>
      <c r="P216" s="369"/>
      <c r="Q216" s="367">
        <f t="shared" si="15"/>
        <v>0</v>
      </c>
    </row>
    <row r="217" spans="1:17" ht="14.1" customHeight="1">
      <c r="A217" s="360"/>
      <c r="B217" s="336" t="s">
        <v>361</v>
      </c>
      <c r="C217" s="274">
        <f>'PAA-1 2000'!Q208</f>
        <v>115080</v>
      </c>
      <c r="D217" s="275">
        <f>'PAA-1 2000'!C208*'PAA-1 2000'!D208</f>
        <v>9600</v>
      </c>
      <c r="E217" s="275">
        <f>'PAA-1 2000'!C208*'PAA-1 2000'!E208</f>
        <v>9600</v>
      </c>
      <c r="F217" s="275">
        <f>'PAA-1 2000'!C208*'PAA-1 2000'!F208</f>
        <v>9588</v>
      </c>
      <c r="G217" s="275">
        <f>'PAA-1 2000'!C208*'PAA-1 2000'!G208</f>
        <v>9588</v>
      </c>
      <c r="H217" s="275">
        <f>'PAA-1 2000'!C208*'PAA-1 2000'!H208</f>
        <v>9588</v>
      </c>
      <c r="I217" s="275">
        <f>'PAA-1 2000'!C208*'PAA-1 2000'!I208</f>
        <v>9588</v>
      </c>
      <c r="J217" s="275">
        <f>'PAA-1 2000'!C208*'PAA-1 2000'!J208</f>
        <v>9588</v>
      </c>
      <c r="K217" s="275">
        <f>'PAA-1 2000'!C208*'PAA-1 2000'!K208</f>
        <v>9588</v>
      </c>
      <c r="L217" s="275">
        <f>'PAA-1 2000'!C208*'PAA-1 2000'!L208</f>
        <v>9588</v>
      </c>
      <c r="M217" s="275">
        <f>'PAA-1 2000'!C208*'PAA-1 2000'!M208</f>
        <v>9588</v>
      </c>
      <c r="N217" s="275">
        <f>'PAA-1 2000'!C208*'PAA-1 2000'!N208</f>
        <v>9588</v>
      </c>
      <c r="O217" s="275">
        <f>'PAA-1 2000'!C208*'PAA-1 2000'!O208</f>
        <v>9588</v>
      </c>
      <c r="P217" s="369">
        <f t="shared" si="16"/>
        <v>115080</v>
      </c>
      <c r="Q217" s="367">
        <f t="shared" si="15"/>
        <v>0</v>
      </c>
    </row>
    <row r="218" spans="1:17" ht="14.1" customHeight="1">
      <c r="A218" s="360"/>
      <c r="B218" s="276" t="s">
        <v>362</v>
      </c>
      <c r="C218" s="274">
        <f>'PAA-1 2000'!Q209</f>
        <v>2240</v>
      </c>
      <c r="D218" s="275">
        <f>'PAA-1 2000'!C209*'PAA-1 2000'!D209</f>
        <v>210</v>
      </c>
      <c r="E218" s="275">
        <f>'PAA-1 2000'!C209*'PAA-1 2000'!E209</f>
        <v>210</v>
      </c>
      <c r="F218" s="275">
        <f>'PAA-1 2000'!C209*'PAA-1 2000'!F209</f>
        <v>210</v>
      </c>
      <c r="G218" s="275">
        <f>'PAA-1 2000'!C209*'PAA-1 2000'!G209</f>
        <v>210</v>
      </c>
      <c r="H218" s="275">
        <f>'PAA-1 2000'!C209*'PAA-1 2000'!H209</f>
        <v>210</v>
      </c>
      <c r="I218" s="275">
        <f>'PAA-1 2000'!C209*'PAA-1 2000'!I209</f>
        <v>210</v>
      </c>
      <c r="J218" s="275">
        <f>'PAA-1 2000'!C209*'PAA-1 2000'!J209</f>
        <v>210</v>
      </c>
      <c r="K218" s="275">
        <f>'PAA-1 2000'!C209*'PAA-1 2000'!K209</f>
        <v>210</v>
      </c>
      <c r="L218" s="275">
        <f>'PAA-1 2000'!C209*'PAA-1 2000'!L209</f>
        <v>140</v>
      </c>
      <c r="M218" s="275">
        <f>'PAA-1 2000'!C209*'PAA-1 2000'!M209</f>
        <v>140</v>
      </c>
      <c r="N218" s="275">
        <f>'PAA-1 2000'!C209*'PAA-1 2000'!N209</f>
        <v>140</v>
      </c>
      <c r="O218" s="275">
        <f>'PAA-1 2000'!C209*'PAA-1 2000'!O209</f>
        <v>140</v>
      </c>
      <c r="P218" s="369">
        <f t="shared" si="16"/>
        <v>2240</v>
      </c>
      <c r="Q218" s="367">
        <f t="shared" si="15"/>
        <v>0</v>
      </c>
    </row>
    <row r="219" spans="1:17" ht="14.1" customHeight="1">
      <c r="A219" s="360"/>
      <c r="B219" s="556" t="s">
        <v>472</v>
      </c>
      <c r="C219" s="557">
        <f>SUM(C217:C218)</f>
        <v>117320</v>
      </c>
      <c r="D219" s="557">
        <f t="shared" ref="D219:P219" si="20">SUM(D217:D218)</f>
        <v>9810</v>
      </c>
      <c r="E219" s="557">
        <f t="shared" si="20"/>
        <v>9810</v>
      </c>
      <c r="F219" s="557">
        <f t="shared" si="20"/>
        <v>9798</v>
      </c>
      <c r="G219" s="557">
        <f t="shared" si="20"/>
        <v>9798</v>
      </c>
      <c r="H219" s="557">
        <f t="shared" si="20"/>
        <v>9798</v>
      </c>
      <c r="I219" s="557">
        <f t="shared" si="20"/>
        <v>9798</v>
      </c>
      <c r="J219" s="557">
        <f t="shared" si="20"/>
        <v>9798</v>
      </c>
      <c r="K219" s="557">
        <f t="shared" si="20"/>
        <v>9798</v>
      </c>
      <c r="L219" s="557">
        <f t="shared" si="20"/>
        <v>9728</v>
      </c>
      <c r="M219" s="557">
        <f t="shared" si="20"/>
        <v>9728</v>
      </c>
      <c r="N219" s="557">
        <f t="shared" si="20"/>
        <v>9728</v>
      </c>
      <c r="O219" s="557">
        <f t="shared" si="20"/>
        <v>9728</v>
      </c>
      <c r="P219" s="557">
        <f t="shared" si="20"/>
        <v>117320</v>
      </c>
      <c r="Q219" s="367"/>
    </row>
    <row r="220" spans="1:17" ht="21.95" customHeight="1">
      <c r="A220" s="360">
        <v>27100001</v>
      </c>
      <c r="B220" s="278" t="s">
        <v>70</v>
      </c>
      <c r="C220" s="274"/>
      <c r="D220" s="275"/>
      <c r="E220" s="275"/>
      <c r="F220" s="275"/>
      <c r="G220" s="275"/>
      <c r="H220" s="275"/>
      <c r="I220" s="275"/>
      <c r="J220" s="275"/>
      <c r="K220" s="275"/>
      <c r="L220" s="275"/>
      <c r="M220" s="275"/>
      <c r="N220" s="275"/>
      <c r="O220" s="275"/>
      <c r="P220" s="369"/>
      <c r="Q220" s="367">
        <f t="shared" si="15"/>
        <v>0</v>
      </c>
    </row>
    <row r="221" spans="1:17" ht="21.95" customHeight="1">
      <c r="A221" s="272"/>
      <c r="B221" s="352" t="s">
        <v>364</v>
      </c>
      <c r="C221" s="364">
        <f>'PAA-1 2000'!Q211</f>
        <v>24000</v>
      </c>
      <c r="D221" s="365">
        <f>'PAA-1 2000'!C211*'PAA-1 2000'!D211</f>
        <v>0</v>
      </c>
      <c r="E221" s="365">
        <f>'PAA-1 2000'!C211*'PAA-1 2000'!E211</f>
        <v>24000</v>
      </c>
      <c r="F221" s="365">
        <f>'PAA-1 2000'!C211*'PAA-1 2000'!F211</f>
        <v>0</v>
      </c>
      <c r="G221" s="365">
        <f>'PAA-1 2000'!C211*'PAA-1 2000'!G211</f>
        <v>0</v>
      </c>
      <c r="H221" s="365">
        <f>'PAA-1 2000'!C211*'PAA-1 2000'!H211</f>
        <v>0</v>
      </c>
      <c r="I221" s="365">
        <f>'PAA-1 2000'!C211*'PAA-1 2000'!I211</f>
        <v>0</v>
      </c>
      <c r="J221" s="365">
        <f>'PAA-1 2000'!C211*'PAA-1 2000'!J211</f>
        <v>0</v>
      </c>
      <c r="K221" s="365">
        <f>'PAA-1 2000'!C211*'PAA-1 2000'!K211</f>
        <v>0</v>
      </c>
      <c r="L221" s="365">
        <f>'PAA-1 2000'!C211*'PAA-1 2000'!L211</f>
        <v>0</v>
      </c>
      <c r="M221" s="365">
        <f>'PAA-1 2000'!C211*'PAA-1 2000'!M211</f>
        <v>0</v>
      </c>
      <c r="N221" s="365">
        <f>'PAA-1 2000'!C211*'PAA-1 2000'!N211</f>
        <v>0</v>
      </c>
      <c r="O221" s="365">
        <f>'PAA-1 2000'!C211*'PAA-1 2000'!O211</f>
        <v>0</v>
      </c>
      <c r="P221" s="370">
        <f t="shared" si="16"/>
        <v>24000</v>
      </c>
      <c r="Q221" s="367">
        <f t="shared" si="15"/>
        <v>0</v>
      </c>
    </row>
    <row r="222" spans="1:17" ht="20.100000000000001" customHeight="1">
      <c r="A222" s="272"/>
      <c r="B222" s="352" t="s">
        <v>365</v>
      </c>
      <c r="C222" s="364">
        <f>'PAA-1 2000'!Q212</f>
        <v>8000</v>
      </c>
      <c r="D222" s="365">
        <f>'PAA-1 2000'!C212*'PAA-1 2000'!D212</f>
        <v>0</v>
      </c>
      <c r="E222" s="365">
        <f>'PAA-1 2000'!C212*'PAA-1 2000'!E212</f>
        <v>8000</v>
      </c>
      <c r="F222" s="365">
        <f>'PAA-1 2000'!C212*'PAA-1 2000'!F212</f>
        <v>0</v>
      </c>
      <c r="G222" s="365">
        <f>'PAA-1 2000'!C212*'PAA-1 2000'!G212</f>
        <v>0</v>
      </c>
      <c r="H222" s="365">
        <f>'PAA-1 2000'!C212*'PAA-1 2000'!H212</f>
        <v>0</v>
      </c>
      <c r="I222" s="365">
        <f>'PAA-1 2000'!C212*'PAA-1 2000'!I212</f>
        <v>0</v>
      </c>
      <c r="J222" s="365">
        <f>'PAA-1 2000'!C212*'PAA-1 2000'!J212</f>
        <v>0</v>
      </c>
      <c r="K222" s="365">
        <f>'PAA-1 2000'!C212*'PAA-1 2000'!K212</f>
        <v>0</v>
      </c>
      <c r="L222" s="365">
        <f>'PAA-1 2000'!C212*'PAA-1 2000'!L212</f>
        <v>0</v>
      </c>
      <c r="M222" s="365">
        <f>'PAA-1 2000'!C212*'PAA-1 2000'!M212</f>
        <v>0</v>
      </c>
      <c r="N222" s="365">
        <f>'PAA-1 2000'!C212*'PAA-1 2000'!N212</f>
        <v>0</v>
      </c>
      <c r="O222" s="365">
        <f>'PAA-1 2000'!C212*'PAA-1 2000'!O212</f>
        <v>0</v>
      </c>
      <c r="P222" s="370">
        <f t="shared" si="16"/>
        <v>8000</v>
      </c>
      <c r="Q222" s="367">
        <f t="shared" si="15"/>
        <v>0</v>
      </c>
    </row>
    <row r="223" spans="1:17" ht="20.100000000000001" customHeight="1">
      <c r="A223" s="272"/>
      <c r="B223" s="352" t="s">
        <v>174</v>
      </c>
      <c r="C223" s="364">
        <f>'PAA-1 2000'!Q213</f>
        <v>8000</v>
      </c>
      <c r="D223" s="365">
        <f>'PAA-1 2000'!C213*'PAA-1 2000'!D213</f>
        <v>0</v>
      </c>
      <c r="E223" s="365">
        <f>'PAA-1 2000'!C213*'PAA-1 2000'!E213</f>
        <v>8000</v>
      </c>
      <c r="F223" s="365">
        <f>'PAA-1 2000'!C213*'PAA-1 2000'!F213</f>
        <v>0</v>
      </c>
      <c r="G223" s="365">
        <f>'PAA-1 2000'!C213*'PAA-1 2000'!G213</f>
        <v>0</v>
      </c>
      <c r="H223" s="365">
        <f>'PAA-1 2000'!C213*'PAA-1 2000'!H213</f>
        <v>0</v>
      </c>
      <c r="I223" s="365">
        <f>'PAA-1 2000'!C213*'PAA-1 2000'!I213</f>
        <v>0</v>
      </c>
      <c r="J223" s="365">
        <f>'PAA-1 2000'!C213*'PAA-1 2000'!J213</f>
        <v>0</v>
      </c>
      <c r="K223" s="365">
        <f>'PAA-1 2000'!C213*'PAA-1 2000'!K213</f>
        <v>0</v>
      </c>
      <c r="L223" s="365">
        <f>'PAA-1 2000'!C213*'PAA-1 2000'!L213</f>
        <v>0</v>
      </c>
      <c r="M223" s="365">
        <f>'PAA-1 2000'!C213*'PAA-1 2000'!M213</f>
        <v>0</v>
      </c>
      <c r="N223" s="365">
        <f>'PAA-1 2000'!C213*'PAA-1 2000'!N213</f>
        <v>0</v>
      </c>
      <c r="O223" s="365">
        <f>'PAA-1 2000'!C213*'PAA-1 2000'!O213</f>
        <v>0</v>
      </c>
      <c r="P223" s="370">
        <f t="shared" si="16"/>
        <v>8000</v>
      </c>
      <c r="Q223" s="367">
        <f t="shared" si="15"/>
        <v>0</v>
      </c>
    </row>
    <row r="224" spans="1:17" ht="20.100000000000001" customHeight="1">
      <c r="A224" s="272"/>
      <c r="B224" s="352" t="s">
        <v>175</v>
      </c>
      <c r="C224" s="364">
        <f>'PAA-1 2000'!Q214</f>
        <v>8000</v>
      </c>
      <c r="D224" s="365">
        <f>'PAA-1 2000'!C214*'PAA-1 2000'!D214</f>
        <v>0</v>
      </c>
      <c r="E224" s="365">
        <f>'PAA-1 2000'!C214*'PAA-1 2000'!E214</f>
        <v>8000</v>
      </c>
      <c r="F224" s="365">
        <f>'PAA-1 2000'!C214*'PAA-1 2000'!F214</f>
        <v>0</v>
      </c>
      <c r="G224" s="365">
        <f>'PAA-1 2000'!C214*'PAA-1 2000'!G214</f>
        <v>0</v>
      </c>
      <c r="H224" s="365">
        <f>'PAA-1 2000'!C214*'PAA-1 2000'!H214</f>
        <v>0</v>
      </c>
      <c r="I224" s="365">
        <f>'PAA-1 2000'!C214*'PAA-1 2000'!I214</f>
        <v>0</v>
      </c>
      <c r="J224" s="365">
        <f>'PAA-1 2000'!C214*'PAA-1 2000'!J214</f>
        <v>0</v>
      </c>
      <c r="K224" s="365">
        <f>'PAA-1 2000'!C214*'PAA-1 2000'!K214</f>
        <v>0</v>
      </c>
      <c r="L224" s="365">
        <f>'PAA-1 2000'!C214*'PAA-1 2000'!L214</f>
        <v>0</v>
      </c>
      <c r="M224" s="365">
        <f>'PAA-1 2000'!C214*'PAA-1 2000'!M214</f>
        <v>0</v>
      </c>
      <c r="N224" s="365">
        <f>'PAA-1 2000'!C214*'PAA-1 2000'!N214</f>
        <v>0</v>
      </c>
      <c r="O224" s="365">
        <f>'PAA-1 2000'!C214*'PAA-1 2000'!O214</f>
        <v>0</v>
      </c>
      <c r="P224" s="370">
        <f t="shared" si="16"/>
        <v>8000</v>
      </c>
      <c r="Q224" s="367">
        <f t="shared" si="15"/>
        <v>0</v>
      </c>
    </row>
    <row r="225" spans="1:17" ht="20.100000000000001" customHeight="1">
      <c r="A225" s="272"/>
      <c r="B225" s="352" t="s">
        <v>176</v>
      </c>
      <c r="C225" s="364">
        <f>'PAA-1 2000'!Q215</f>
        <v>8000</v>
      </c>
      <c r="D225" s="365">
        <f>'PAA-1 2000'!C215*'PAA-1 2000'!D215</f>
        <v>0</v>
      </c>
      <c r="E225" s="365">
        <f>'PAA-1 2000'!C215*'PAA-1 2000'!E215</f>
        <v>8000</v>
      </c>
      <c r="F225" s="365">
        <f>'PAA-1 2000'!C215*'PAA-1 2000'!F215</f>
        <v>0</v>
      </c>
      <c r="G225" s="365">
        <f>'PAA-1 2000'!C215*'PAA-1 2000'!G215</f>
        <v>0</v>
      </c>
      <c r="H225" s="365">
        <f>'PAA-1 2000'!C215*'PAA-1 2000'!H215</f>
        <v>0</v>
      </c>
      <c r="I225" s="365">
        <f>'PAA-1 2000'!C215*'PAA-1 2000'!I215</f>
        <v>0</v>
      </c>
      <c r="J225" s="365">
        <f>'PAA-1 2000'!C215*'PAA-1 2000'!J215</f>
        <v>0</v>
      </c>
      <c r="K225" s="365">
        <f>'PAA-1 2000'!C215*'PAA-1 2000'!K215</f>
        <v>0</v>
      </c>
      <c r="L225" s="365">
        <f>'PAA-1 2000'!C215*'PAA-1 2000'!L215</f>
        <v>0</v>
      </c>
      <c r="M225" s="365">
        <f>'PAA-1 2000'!C215*'PAA-1 2000'!M215</f>
        <v>0</v>
      </c>
      <c r="N225" s="365">
        <f>'PAA-1 2000'!C215*'PAA-1 2000'!N215</f>
        <v>0</v>
      </c>
      <c r="O225" s="365">
        <f>'PAA-1 2000'!C215*'PAA-1 2000'!O215</f>
        <v>0</v>
      </c>
      <c r="P225" s="370">
        <f t="shared" si="16"/>
        <v>8000</v>
      </c>
      <c r="Q225" s="367">
        <f t="shared" si="15"/>
        <v>0</v>
      </c>
    </row>
    <row r="226" spans="1:17" ht="20.100000000000001" customHeight="1">
      <c r="A226" s="272"/>
      <c r="B226" s="352" t="s">
        <v>177</v>
      </c>
      <c r="C226" s="364">
        <f>'PAA-1 2000'!Q216</f>
        <v>2500</v>
      </c>
      <c r="D226" s="365">
        <f>'PAA-1 2000'!C216*'PAA-1 2000'!D216</f>
        <v>0</v>
      </c>
      <c r="E226" s="365">
        <f>'PAA-1 2000'!C216*'PAA-1 2000'!E216</f>
        <v>2500</v>
      </c>
      <c r="F226" s="365">
        <f>'PAA-1 2000'!C216*'PAA-1 2000'!F216</f>
        <v>0</v>
      </c>
      <c r="G226" s="365">
        <f>'PAA-1 2000'!C216*'PAA-1 2000'!G216</f>
        <v>0</v>
      </c>
      <c r="H226" s="365">
        <f>'PAA-1 2000'!C216*'PAA-1 2000'!H216</f>
        <v>0</v>
      </c>
      <c r="I226" s="365">
        <f>'PAA-1 2000'!C216*'PAA-1 2000'!I216</f>
        <v>0</v>
      </c>
      <c r="J226" s="365">
        <f>'PAA-1 2000'!C216*'PAA-1 2000'!J216</f>
        <v>0</v>
      </c>
      <c r="K226" s="365">
        <f>'PAA-1 2000'!C216*'PAA-1 2000'!K216</f>
        <v>0</v>
      </c>
      <c r="L226" s="365">
        <f>'PAA-1 2000'!C216*'PAA-1 2000'!L216</f>
        <v>0</v>
      </c>
      <c r="M226" s="365">
        <f>'PAA-1 2000'!C216*'PAA-1 2000'!M216</f>
        <v>0</v>
      </c>
      <c r="N226" s="365">
        <f>'PAA-1 2000'!C216*'PAA-1 2000'!N216</f>
        <v>0</v>
      </c>
      <c r="O226" s="365">
        <f>'PAA-1 2000'!C216*'PAA-1 2000'!O216</f>
        <v>0</v>
      </c>
      <c r="P226" s="370">
        <f t="shared" si="16"/>
        <v>2500</v>
      </c>
      <c r="Q226" s="367">
        <f t="shared" si="15"/>
        <v>0</v>
      </c>
    </row>
    <row r="227" spans="1:17" ht="20.100000000000001" customHeight="1">
      <c r="A227" s="272"/>
      <c r="B227" s="352" t="s">
        <v>180</v>
      </c>
      <c r="C227" s="364">
        <f>'PAA-1 2000'!Q217</f>
        <v>2550</v>
      </c>
      <c r="D227" s="365">
        <f>'PAA-1 2000'!C217*'PAA-1 2000'!D217</f>
        <v>0</v>
      </c>
      <c r="E227" s="365">
        <f>'PAA-1 2000'!C217*'PAA-1 2000'!E217</f>
        <v>2550</v>
      </c>
      <c r="F227" s="365">
        <f>'PAA-1 2000'!C217*'PAA-1 2000'!F217</f>
        <v>0</v>
      </c>
      <c r="G227" s="365">
        <f>'PAA-1 2000'!C217*'PAA-1 2000'!G217</f>
        <v>0</v>
      </c>
      <c r="H227" s="365">
        <f>'PAA-1 2000'!C217*'PAA-1 2000'!H217</f>
        <v>0</v>
      </c>
      <c r="I227" s="365">
        <f>'PAA-1 2000'!C217*'PAA-1 2000'!I217</f>
        <v>0</v>
      </c>
      <c r="J227" s="365">
        <f>'PAA-1 2000'!C217*'PAA-1 2000'!J217</f>
        <v>0</v>
      </c>
      <c r="K227" s="365">
        <f>'PAA-1 2000'!C217*'PAA-1 2000'!K217</f>
        <v>0</v>
      </c>
      <c r="L227" s="365">
        <f>'PAA-1 2000'!C217*'PAA-1 2000'!L217</f>
        <v>0</v>
      </c>
      <c r="M227" s="365">
        <f>'PAA-1 2000'!C217*'PAA-1 2000'!M217</f>
        <v>0</v>
      </c>
      <c r="N227" s="365">
        <f>'PAA-1 2000'!C217*'PAA-1 2000'!N217</f>
        <v>0</v>
      </c>
      <c r="O227" s="365">
        <f>'PAA-1 2000'!C217*'PAA-1 2000'!O217</f>
        <v>0</v>
      </c>
      <c r="P227" s="370">
        <f t="shared" si="16"/>
        <v>2550</v>
      </c>
      <c r="Q227" s="367">
        <f t="shared" si="15"/>
        <v>0</v>
      </c>
    </row>
    <row r="228" spans="1:17" ht="22.5" customHeight="1">
      <c r="A228" s="272"/>
      <c r="B228" s="353" t="s">
        <v>178</v>
      </c>
      <c r="C228" s="274">
        <f>'PAA-1 2000'!Q218</f>
        <v>4500</v>
      </c>
      <c r="D228" s="275">
        <f>'PAA-1 2000'!C218*'PAA-1 2000'!D218</f>
        <v>0</v>
      </c>
      <c r="E228" s="275">
        <f>'PAA-1 2000'!C218*'PAA-1 2000'!E218</f>
        <v>3000</v>
      </c>
      <c r="F228" s="275">
        <f>'PAA-1 2000'!C218*'PAA-1 2000'!F218</f>
        <v>0</v>
      </c>
      <c r="G228" s="275">
        <f>'PAA-1 2000'!C218*'PAA-1 2000'!G218</f>
        <v>0</v>
      </c>
      <c r="H228" s="275">
        <f>'PAA-1 2000'!C218*'PAA-1 2000'!H218</f>
        <v>0</v>
      </c>
      <c r="I228" s="275">
        <f>'PAA-1 2000'!C218*'PAA-1 2000'!I218</f>
        <v>0</v>
      </c>
      <c r="J228" s="275">
        <f>'PAA-1 2000'!C218*'PAA-1 2000'!J218</f>
        <v>1500</v>
      </c>
      <c r="K228" s="275">
        <f>'PAA-1 2000'!C218*'PAA-1 2000'!K218</f>
        <v>0</v>
      </c>
      <c r="L228" s="275">
        <f>'PAA-1 2000'!C218*'PAA-1 2000'!L218</f>
        <v>0</v>
      </c>
      <c r="M228" s="275">
        <f>'PAA-1 2000'!C218*'PAA-1 2000'!M218</f>
        <v>0</v>
      </c>
      <c r="N228" s="275">
        <f>'PAA-1 2000'!C218*'PAA-1 2000'!N218</f>
        <v>0</v>
      </c>
      <c r="O228" s="275">
        <f>'PAA-1 2000'!C218*'PAA-1 2000'!O218</f>
        <v>0</v>
      </c>
      <c r="P228" s="369">
        <f t="shared" si="16"/>
        <v>4500</v>
      </c>
      <c r="Q228" s="367">
        <f t="shared" si="15"/>
        <v>0</v>
      </c>
    </row>
    <row r="229" spans="1:17" ht="23.25" customHeight="1">
      <c r="A229" s="272"/>
      <c r="B229" s="353" t="s">
        <v>179</v>
      </c>
      <c r="C229" s="274">
        <f>'PAA-1 2000'!Q219</f>
        <v>4500</v>
      </c>
      <c r="D229" s="275">
        <f>'PAA-1 2000'!C219*'PAA-1 2000'!D219</f>
        <v>0</v>
      </c>
      <c r="E229" s="275">
        <f>'PAA-1 2000'!C219*'PAA-1 2000'!E219</f>
        <v>3000</v>
      </c>
      <c r="F229" s="275">
        <f>'PAA-1 2000'!C219*'PAA-1 2000'!F219</f>
        <v>0</v>
      </c>
      <c r="G229" s="275">
        <f>'PAA-1 2000'!C219*'PAA-1 2000'!G219</f>
        <v>0</v>
      </c>
      <c r="H229" s="275">
        <f>'PAA-1 2000'!C219*'PAA-1 2000'!H219</f>
        <v>0</v>
      </c>
      <c r="I229" s="275">
        <f>'PAA-1 2000'!C219*'PAA-1 2000'!I219</f>
        <v>0</v>
      </c>
      <c r="J229" s="275">
        <f>'PAA-1 2000'!C219*'PAA-1 2000'!J219</f>
        <v>1500</v>
      </c>
      <c r="K229" s="275">
        <f>'PAA-1 2000'!C219*'PAA-1 2000'!K219</f>
        <v>0</v>
      </c>
      <c r="L229" s="275">
        <f>'PAA-1 2000'!C219*'PAA-1 2000'!L219</f>
        <v>0</v>
      </c>
      <c r="M229" s="275">
        <f>'PAA-1 2000'!C219*'PAA-1 2000'!M219</f>
        <v>0</v>
      </c>
      <c r="N229" s="275">
        <f>'PAA-1 2000'!C219*'PAA-1 2000'!N219</f>
        <v>0</v>
      </c>
      <c r="O229" s="275">
        <f>'PAA-1 2000'!C219*'PAA-1 2000'!O219</f>
        <v>0</v>
      </c>
      <c r="P229" s="369">
        <f t="shared" si="16"/>
        <v>4500</v>
      </c>
      <c r="Q229" s="367">
        <f t="shared" si="15"/>
        <v>0</v>
      </c>
    </row>
    <row r="230" spans="1:17" ht="20.100000000000001" customHeight="1">
      <c r="A230" s="298"/>
      <c r="B230" s="345" t="s">
        <v>173</v>
      </c>
      <c r="C230" s="364">
        <f>'PAA-1 2000'!Q220</f>
        <v>24000</v>
      </c>
      <c r="D230" s="365">
        <f>'PAA-1 2000'!C220*'PAA-1 2000'!D220</f>
        <v>0</v>
      </c>
      <c r="E230" s="365">
        <f>'PAA-1 2000'!C220*'PAA-1 2000'!E220</f>
        <v>0</v>
      </c>
      <c r="F230" s="365">
        <f>'PAA-1 2000'!C220*'PAA-1 2000'!F220</f>
        <v>0</v>
      </c>
      <c r="G230" s="365">
        <f>'PAA-1 2000'!C220*'PAA-1 2000'!G220</f>
        <v>24000</v>
      </c>
      <c r="H230" s="365">
        <f>'PAA-1 2000'!C220*'PAA-1 2000'!H220</f>
        <v>0</v>
      </c>
      <c r="I230" s="365">
        <f>'PAA-1 2000'!C220*'PAA-1 2000'!I220</f>
        <v>0</v>
      </c>
      <c r="J230" s="365">
        <f>'PAA-1 2000'!C220*'PAA-1 2000'!J220</f>
        <v>0</v>
      </c>
      <c r="K230" s="365">
        <f>'PAA-1 2000'!C220*'PAA-1 2000'!K220</f>
        <v>0</v>
      </c>
      <c r="L230" s="365">
        <f>'PAA-1 2000'!C220*'PAA-1 2000'!L220</f>
        <v>0</v>
      </c>
      <c r="M230" s="365">
        <f>'PAA-1 2000'!C220*'PAA-1 2000'!M220</f>
        <v>0</v>
      </c>
      <c r="N230" s="365">
        <f>'PAA-1 2000'!C220*'PAA-1 2000'!N220</f>
        <v>0</v>
      </c>
      <c r="O230" s="365">
        <f>'PAA-1 2000'!C220*'PAA-1 2000'!O220</f>
        <v>0</v>
      </c>
      <c r="P230" s="370">
        <f t="shared" si="16"/>
        <v>24000</v>
      </c>
      <c r="Q230" s="367">
        <f t="shared" si="15"/>
        <v>0</v>
      </c>
    </row>
    <row r="231" spans="1:17" ht="15.75" customHeight="1">
      <c r="A231" s="298"/>
      <c r="B231" s="556" t="s">
        <v>472</v>
      </c>
      <c r="C231" s="558">
        <f>SUM(C221:C230)</f>
        <v>94050</v>
      </c>
      <c r="D231" s="558">
        <f t="shared" ref="D231:P231" si="21">SUM(D221:D230)</f>
        <v>0</v>
      </c>
      <c r="E231" s="558">
        <f t="shared" si="21"/>
        <v>67050</v>
      </c>
      <c r="F231" s="558">
        <f t="shared" si="21"/>
        <v>0</v>
      </c>
      <c r="G231" s="558">
        <f t="shared" si="21"/>
        <v>24000</v>
      </c>
      <c r="H231" s="558">
        <f t="shared" si="21"/>
        <v>0</v>
      </c>
      <c r="I231" s="558">
        <f t="shared" si="21"/>
        <v>0</v>
      </c>
      <c r="J231" s="558">
        <f t="shared" si="21"/>
        <v>3000</v>
      </c>
      <c r="K231" s="558">
        <f t="shared" si="21"/>
        <v>0</v>
      </c>
      <c r="L231" s="558">
        <f t="shared" si="21"/>
        <v>0</v>
      </c>
      <c r="M231" s="558">
        <f t="shared" si="21"/>
        <v>0</v>
      </c>
      <c r="N231" s="558">
        <f t="shared" si="21"/>
        <v>0</v>
      </c>
      <c r="O231" s="558">
        <f t="shared" si="21"/>
        <v>0</v>
      </c>
      <c r="P231" s="558">
        <f t="shared" si="21"/>
        <v>94050</v>
      </c>
      <c r="Q231" s="367"/>
    </row>
    <row r="232" spans="1:17" ht="14.1" customHeight="1">
      <c r="A232" s="272">
        <v>27300001</v>
      </c>
      <c r="B232" s="278" t="s">
        <v>71</v>
      </c>
      <c r="C232" s="274"/>
      <c r="D232" s="275"/>
      <c r="E232" s="275"/>
      <c r="F232" s="275"/>
      <c r="G232" s="275"/>
      <c r="H232" s="275"/>
      <c r="I232" s="275"/>
      <c r="J232" s="275"/>
      <c r="K232" s="275"/>
      <c r="L232" s="275"/>
      <c r="M232" s="275"/>
      <c r="N232" s="275"/>
      <c r="O232" s="275"/>
      <c r="P232" s="369"/>
      <c r="Q232" s="367"/>
    </row>
    <row r="233" spans="1:17" ht="14.1" customHeight="1">
      <c r="A233" s="272"/>
      <c r="B233" s="353" t="s">
        <v>366</v>
      </c>
      <c r="C233" s="274">
        <f>'PAA-1 2000'!Q222</f>
        <v>1600</v>
      </c>
      <c r="D233" s="275">
        <f>'PAA-1 2000'!C222*'PAA-1 2000'!D222</f>
        <v>400</v>
      </c>
      <c r="E233" s="275">
        <f>'PAA-1 2000'!C222*'PAA-1 2000'!E222</f>
        <v>0</v>
      </c>
      <c r="F233" s="275">
        <f>'PAA-1 2000'!C222*'PAA-1 2000'!F222</f>
        <v>0</v>
      </c>
      <c r="G233" s="275">
        <f>'PAA-1 2000'!C222*'PAA-1 2000'!G222</f>
        <v>400</v>
      </c>
      <c r="H233" s="275">
        <f>'PAA-1 2000'!C222*'PAA-1 2000'!H222</f>
        <v>0</v>
      </c>
      <c r="I233" s="275">
        <f>'PAA-1 2000'!C222*'PAA-1 2000'!I222</f>
        <v>0</v>
      </c>
      <c r="J233" s="275">
        <f>'PAA-1 2000'!C222*'PAA-1 2000'!J222</f>
        <v>400</v>
      </c>
      <c r="K233" s="275">
        <f>'PAA-1 2000'!C222*'PAA-1 2000'!K222</f>
        <v>0</v>
      </c>
      <c r="L233" s="275">
        <f>'PAA-1 2000'!C222*'PAA-1 2000'!L222</f>
        <v>0</v>
      </c>
      <c r="M233" s="275">
        <f>'PAA-1 2000'!C222*'PAA-1 2000'!M222</f>
        <v>400</v>
      </c>
      <c r="N233" s="275">
        <f>'PAA-1 2000'!C222*'PAA-1 2000'!N222</f>
        <v>0</v>
      </c>
      <c r="O233" s="275">
        <f>'PAA-1 2000'!C222*'PAA-1 2000'!O222</f>
        <v>0</v>
      </c>
      <c r="P233" s="369">
        <f>SUM(D233:O233)</f>
        <v>1600</v>
      </c>
      <c r="Q233" s="367">
        <f t="shared" si="15"/>
        <v>0</v>
      </c>
    </row>
    <row r="234" spans="1:17" ht="14.1" customHeight="1">
      <c r="A234" s="272"/>
      <c r="B234" s="353" t="s">
        <v>183</v>
      </c>
      <c r="C234" s="274">
        <f>'PAA-1 2000'!Q223</f>
        <v>1000</v>
      </c>
      <c r="D234" s="275">
        <f>'PAA-1 2000'!C223*'PAA-1 2000'!D223</f>
        <v>250</v>
      </c>
      <c r="E234" s="275">
        <f>'PAA-1 2000'!C223*'PAA-1 2000'!E223</f>
        <v>0</v>
      </c>
      <c r="F234" s="275">
        <f>'PAA-1 2000'!C223*'PAA-1 2000'!F223</f>
        <v>0</v>
      </c>
      <c r="G234" s="275">
        <f>'PAA-1 2000'!C223*'PAA-1 2000'!G223</f>
        <v>250</v>
      </c>
      <c r="H234" s="275">
        <f>'PAA-1 2000'!C223*'PAA-1 2000'!H223</f>
        <v>0</v>
      </c>
      <c r="I234" s="275">
        <f>'PAA-1 2000'!C223*'PAA-1 2000'!I223</f>
        <v>0</v>
      </c>
      <c r="J234" s="275">
        <f>'PAA-1 2000'!C223*'PAA-1 2000'!J223</f>
        <v>250</v>
      </c>
      <c r="K234" s="275">
        <f>'PAA-1 2000'!C223*'PAA-1 2000'!K223</f>
        <v>0</v>
      </c>
      <c r="L234" s="275">
        <f>'PAA-1 2000'!C223*'PAA-1 2000'!L223</f>
        <v>0</v>
      </c>
      <c r="M234" s="275">
        <f>'PAA-1 2000'!C223*'PAA-1 2000'!M223</f>
        <v>250</v>
      </c>
      <c r="N234" s="275">
        <f>'PAA-1 2000'!C223*'PAA-1 2000'!N223</f>
        <v>0</v>
      </c>
      <c r="O234" s="275">
        <f>'PAA-1 2000'!C223*'PAA-1 2000'!O223</f>
        <v>0</v>
      </c>
      <c r="P234" s="369">
        <f t="shared" si="16"/>
        <v>1000</v>
      </c>
      <c r="Q234" s="367">
        <f t="shared" si="15"/>
        <v>0</v>
      </c>
    </row>
    <row r="235" spans="1:17" ht="14.1" customHeight="1">
      <c r="A235" s="272"/>
      <c r="B235" s="353" t="s">
        <v>184</v>
      </c>
      <c r="C235" s="274">
        <f>'PAA-1 2000'!Q224</f>
        <v>1600</v>
      </c>
      <c r="D235" s="275">
        <f>'PAA-1 2000'!C224*'PAA-1 2000'!D224</f>
        <v>400</v>
      </c>
      <c r="E235" s="275">
        <f>'PAA-1 2000'!C224*'PAA-1 2000'!E224</f>
        <v>0</v>
      </c>
      <c r="F235" s="275">
        <f>'PAA-1 2000'!C224*'PAA-1 2000'!F224</f>
        <v>0</v>
      </c>
      <c r="G235" s="275">
        <f>'PAA-1 2000'!C224*'PAA-1 2000'!G224</f>
        <v>400</v>
      </c>
      <c r="H235" s="275">
        <f>'PAA-1 2000'!C224*'PAA-1 2000'!H224</f>
        <v>0</v>
      </c>
      <c r="I235" s="275">
        <f>'PAA-1 2000'!C224*'PAA-1 2000'!I224</f>
        <v>0</v>
      </c>
      <c r="J235" s="275">
        <f>'PAA-1 2000'!C224*'PAA-1 2000'!J224</f>
        <v>400</v>
      </c>
      <c r="K235" s="275">
        <f>'PAA-1 2000'!C224*'PAA-1 2000'!K224</f>
        <v>0</v>
      </c>
      <c r="L235" s="275">
        <f>'PAA-1 2000'!C224*'PAA-1 2000'!L224</f>
        <v>0</v>
      </c>
      <c r="M235" s="275">
        <f>'PAA-1 2000'!C224*'PAA-1 2000'!M224</f>
        <v>400</v>
      </c>
      <c r="N235" s="275">
        <f>'PAA-1 2000'!C224*'PAA-1 2000'!N224</f>
        <v>0</v>
      </c>
      <c r="O235" s="275">
        <f>'PAA-1 2000'!C224*'PAA-1 2000'!O224</f>
        <v>0</v>
      </c>
      <c r="P235" s="369">
        <f t="shared" si="16"/>
        <v>1600</v>
      </c>
      <c r="Q235" s="367">
        <f t="shared" si="15"/>
        <v>0</v>
      </c>
    </row>
    <row r="236" spans="1:17" ht="14.1" customHeight="1">
      <c r="A236" s="272"/>
      <c r="B236" s="353" t="s">
        <v>185</v>
      </c>
      <c r="C236" s="274">
        <f>'PAA-1 2000'!Q225</f>
        <v>5100</v>
      </c>
      <c r="D236" s="275">
        <f>'PAA-1 2000'!C225*'PAA-1 2000'!D225</f>
        <v>0</v>
      </c>
      <c r="E236" s="275">
        <f>'PAA-1 2000'!C225*'PAA-1 2000'!E225</f>
        <v>0</v>
      </c>
      <c r="F236" s="275">
        <f>'PAA-1 2000'!C225*'PAA-1 2000'!F225</f>
        <v>0</v>
      </c>
      <c r="G236" s="275">
        <f>'PAA-1 2000'!C225*'PAA-1 2000'!G225</f>
        <v>0</v>
      </c>
      <c r="H236" s="275">
        <f>'PAA-1 2000'!C225*'PAA-1 2000'!H225</f>
        <v>0</v>
      </c>
      <c r="I236" s="275">
        <f>'PAA-1 2000'!C225*'PAA-1 2000'!I225</f>
        <v>0</v>
      </c>
      <c r="J236" s="275">
        <f>'PAA-1 2000'!C225*'PAA-1 2000'!J225</f>
        <v>0</v>
      </c>
      <c r="K236" s="275">
        <f>'PAA-1 2000'!C225*'PAA-1 2000'!K225</f>
        <v>0</v>
      </c>
      <c r="L236" s="275">
        <f>'PAA-1 2000'!C225*'PAA-1 2000'!L225</f>
        <v>5100</v>
      </c>
      <c r="M236" s="275">
        <f>'PAA-1 2000'!C225*'PAA-1 2000'!M225</f>
        <v>0</v>
      </c>
      <c r="N236" s="275">
        <f>'PAA-1 2000'!C225*'PAA-1 2000'!N225</f>
        <v>0</v>
      </c>
      <c r="O236" s="275">
        <f>'PAA-1 2000'!C225*'PAA-1 2000'!O225</f>
        <v>0</v>
      </c>
      <c r="P236" s="369">
        <f t="shared" si="16"/>
        <v>5100</v>
      </c>
      <c r="Q236" s="367">
        <f t="shared" si="15"/>
        <v>0</v>
      </c>
    </row>
    <row r="237" spans="1:17" ht="14.1" customHeight="1">
      <c r="A237" s="272"/>
      <c r="B237" s="353" t="s">
        <v>367</v>
      </c>
      <c r="C237" s="274">
        <f>'PAA-1 2000'!Q226</f>
        <v>3000</v>
      </c>
      <c r="D237" s="275">
        <f>'PAA-1 2000'!C226*'PAA-1 2000'!D226</f>
        <v>1000</v>
      </c>
      <c r="E237" s="275">
        <f>'PAA-1 2000'!C226*'PAA-1 2000'!E226</f>
        <v>0</v>
      </c>
      <c r="F237" s="275">
        <f>'PAA-1 2000'!C226*'PAA-1 2000'!F226</f>
        <v>0</v>
      </c>
      <c r="G237" s="275">
        <f>'PAA-1 2000'!C226*'PAA-1 2000'!G226</f>
        <v>1000</v>
      </c>
      <c r="H237" s="275">
        <f>'PAA-1 2000'!C226*'PAA-1 2000'!H226</f>
        <v>0</v>
      </c>
      <c r="I237" s="275">
        <f>'PAA-1 2000'!C226*'PAA-1 2000'!I226</f>
        <v>0</v>
      </c>
      <c r="J237" s="275">
        <f>'PAA-1 2000'!C226*'PAA-1 2000'!J226</f>
        <v>1000</v>
      </c>
      <c r="K237" s="275">
        <f>'PAA-1 2000'!C226*'PAA-1 2000'!K226</f>
        <v>0</v>
      </c>
      <c r="L237" s="275">
        <f>'PAA-1 2000'!C226*'PAA-1 2000'!L226</f>
        <v>0</v>
      </c>
      <c r="M237" s="275">
        <f>'PAA-1 2000'!C226*'PAA-1 2000'!M226</f>
        <v>0</v>
      </c>
      <c r="N237" s="275">
        <f>'PAA-1 2000'!C226*'PAA-1 2000'!N226</f>
        <v>0</v>
      </c>
      <c r="O237" s="275">
        <f>'PAA-1 2000'!C226*'PAA-1 2000'!O226</f>
        <v>0</v>
      </c>
      <c r="P237" s="369">
        <f t="shared" si="16"/>
        <v>3000</v>
      </c>
      <c r="Q237" s="367">
        <f t="shared" si="15"/>
        <v>0</v>
      </c>
    </row>
    <row r="238" spans="1:17" ht="14.1" customHeight="1">
      <c r="A238" s="272"/>
      <c r="B238" s="556" t="s">
        <v>472</v>
      </c>
      <c r="C238" s="557">
        <f>SUM(C233:C237)</f>
        <v>12300</v>
      </c>
      <c r="D238" s="557">
        <f t="shared" ref="D238:P238" si="22">SUM(D233:D237)</f>
        <v>2050</v>
      </c>
      <c r="E238" s="557">
        <f t="shared" si="22"/>
        <v>0</v>
      </c>
      <c r="F238" s="557">
        <f t="shared" si="22"/>
        <v>0</v>
      </c>
      <c r="G238" s="557">
        <f t="shared" si="22"/>
        <v>2050</v>
      </c>
      <c r="H238" s="557">
        <f t="shared" si="22"/>
        <v>0</v>
      </c>
      <c r="I238" s="557">
        <f t="shared" si="22"/>
        <v>0</v>
      </c>
      <c r="J238" s="557">
        <f t="shared" si="22"/>
        <v>2050</v>
      </c>
      <c r="K238" s="557">
        <f t="shared" si="22"/>
        <v>0</v>
      </c>
      <c r="L238" s="557">
        <f t="shared" si="22"/>
        <v>5100</v>
      </c>
      <c r="M238" s="557">
        <f t="shared" si="22"/>
        <v>1050</v>
      </c>
      <c r="N238" s="557">
        <f t="shared" si="22"/>
        <v>0</v>
      </c>
      <c r="O238" s="557">
        <f t="shared" si="22"/>
        <v>0</v>
      </c>
      <c r="P238" s="557">
        <f t="shared" si="22"/>
        <v>12300</v>
      </c>
      <c r="Q238" s="367"/>
    </row>
    <row r="239" spans="1:17" ht="14.1" customHeight="1">
      <c r="A239" s="272">
        <v>29300000</v>
      </c>
      <c r="B239" s="354" t="s">
        <v>368</v>
      </c>
      <c r="C239" s="274"/>
      <c r="D239" s="275"/>
      <c r="E239" s="275"/>
      <c r="F239" s="275"/>
      <c r="G239" s="275"/>
      <c r="H239" s="275"/>
      <c r="I239" s="275"/>
      <c r="J239" s="275"/>
      <c r="K239" s="275"/>
      <c r="L239" s="275"/>
      <c r="M239" s="275"/>
      <c r="N239" s="275"/>
      <c r="O239" s="275"/>
      <c r="P239" s="369"/>
      <c r="Q239" s="367">
        <f t="shared" si="15"/>
        <v>0</v>
      </c>
    </row>
    <row r="240" spans="1:17" ht="14.1" customHeight="1">
      <c r="A240" s="272"/>
      <c r="B240" s="355" t="s">
        <v>369</v>
      </c>
      <c r="C240" s="274">
        <f>'PAA-1 2000'!Q228</f>
        <v>1600</v>
      </c>
      <c r="D240" s="275">
        <f>'PAA-1 2000'!C228*'PAA-1 2000'!D228</f>
        <v>0</v>
      </c>
      <c r="E240" s="275">
        <f>'PAA-1 2000'!C228*'PAA-1 2000'!E228</f>
        <v>0</v>
      </c>
      <c r="F240" s="275">
        <f>'PAA-1 2000'!C228*'PAA-1 2000'!F228</f>
        <v>0</v>
      </c>
      <c r="G240" s="275">
        <f>'PAA-1 2000'!C228*'PAA-1 2000'!G228</f>
        <v>1600</v>
      </c>
      <c r="H240" s="275">
        <f>'PAA-1 2000'!C228*'PAA-1 2000'!H228</f>
        <v>0</v>
      </c>
      <c r="I240" s="275">
        <f>'PAA-1 2000'!C228*'PAA-1 2000'!I228</f>
        <v>0</v>
      </c>
      <c r="J240" s="275">
        <f>'PAA-1 2000'!C228*'PAA-1 2000'!J228</f>
        <v>0</v>
      </c>
      <c r="K240" s="275">
        <f>'PAA-1 2000'!C228*'PAA-1 2000'!K228</f>
        <v>0</v>
      </c>
      <c r="L240" s="275">
        <f>'PAA-1 2000'!C228*'PAA-1 2000'!L228</f>
        <v>0</v>
      </c>
      <c r="M240" s="275">
        <f>'PAA-1 2000'!C228*'PAA-1 2000'!M228</f>
        <v>0</v>
      </c>
      <c r="N240" s="275">
        <f>'PAA-1 2000'!C228*'PAA-1 2000'!N228</f>
        <v>0</v>
      </c>
      <c r="O240" s="275">
        <f>'PAA-1 2000'!C228*'PAA-1 2000'!O228</f>
        <v>0</v>
      </c>
      <c r="P240" s="369">
        <f t="shared" si="16"/>
        <v>1600</v>
      </c>
      <c r="Q240" s="367">
        <f t="shared" si="15"/>
        <v>0</v>
      </c>
    </row>
    <row r="241" spans="1:17" ht="14.1" customHeight="1">
      <c r="A241" s="360"/>
      <c r="B241" s="556" t="s">
        <v>472</v>
      </c>
      <c r="C241" s="557">
        <f>SUM(C240)</f>
        <v>1600</v>
      </c>
      <c r="D241" s="557">
        <f t="shared" ref="D241:P241" si="23">SUM(D240)</f>
        <v>0</v>
      </c>
      <c r="E241" s="557">
        <f t="shared" si="23"/>
        <v>0</v>
      </c>
      <c r="F241" s="557">
        <f t="shared" si="23"/>
        <v>0</v>
      </c>
      <c r="G241" s="557">
        <f t="shared" si="23"/>
        <v>1600</v>
      </c>
      <c r="H241" s="557">
        <f t="shared" si="23"/>
        <v>0</v>
      </c>
      <c r="I241" s="557">
        <f t="shared" si="23"/>
        <v>0</v>
      </c>
      <c r="J241" s="557">
        <f t="shared" si="23"/>
        <v>0</v>
      </c>
      <c r="K241" s="557">
        <f t="shared" si="23"/>
        <v>0</v>
      </c>
      <c r="L241" s="557">
        <f t="shared" si="23"/>
        <v>0</v>
      </c>
      <c r="M241" s="557">
        <f t="shared" si="23"/>
        <v>0</v>
      </c>
      <c r="N241" s="557">
        <f t="shared" si="23"/>
        <v>0</v>
      </c>
      <c r="O241" s="557">
        <f t="shared" si="23"/>
        <v>0</v>
      </c>
      <c r="P241" s="557">
        <f t="shared" si="23"/>
        <v>1600</v>
      </c>
      <c r="Q241" s="367">
        <f t="shared" si="15"/>
        <v>0</v>
      </c>
    </row>
    <row r="242" spans="1:17" ht="14.1" customHeight="1">
      <c r="A242" s="360">
        <v>29900000</v>
      </c>
      <c r="B242" s="366" t="s">
        <v>370</v>
      </c>
      <c r="C242" s="274"/>
      <c r="D242" s="275"/>
      <c r="E242" s="275"/>
      <c r="F242" s="275"/>
      <c r="G242" s="275"/>
      <c r="H242" s="275"/>
      <c r="I242" s="275"/>
      <c r="J242" s="275"/>
      <c r="K242" s="275"/>
      <c r="L242" s="275"/>
      <c r="M242" s="275"/>
      <c r="N242" s="275"/>
      <c r="O242" s="275"/>
      <c r="P242" s="369"/>
      <c r="Q242" s="367">
        <f t="shared" si="15"/>
        <v>0</v>
      </c>
    </row>
    <row r="243" spans="1:17" ht="14.1" customHeight="1">
      <c r="A243" s="272"/>
      <c r="B243" s="346" t="s">
        <v>371</v>
      </c>
      <c r="C243" s="274">
        <f>'PAA-1 2000'!Q231</f>
        <v>572.29999999999995</v>
      </c>
      <c r="D243" s="275">
        <f>'PAA-1 2000'!C231*'PAA-1 2000'!D231</f>
        <v>572.29999999999995</v>
      </c>
      <c r="E243" s="275">
        <f>'PAA-1 2000'!C231*'PAA-1 2000'!E231</f>
        <v>0</v>
      </c>
      <c r="F243" s="275">
        <f>'PAA-1 2000'!C231*'PAA-1 2000'!F231</f>
        <v>0</v>
      </c>
      <c r="G243" s="275">
        <f>'PAA-1 2000'!C231*'PAA-1 2000'!G231</f>
        <v>0</v>
      </c>
      <c r="H243" s="275">
        <f>'PAA-1 2000'!C231*'PAA-1 2000'!H231</f>
        <v>0</v>
      </c>
      <c r="I243" s="275">
        <f>'PAA-1 2000'!C231*'PAA-1 2000'!I231</f>
        <v>0</v>
      </c>
      <c r="J243" s="275">
        <f>'PAA-1 2000'!C231*'PAA-1 2000'!J231</f>
        <v>0</v>
      </c>
      <c r="K243" s="275">
        <f>'PAA-1 2000'!C231*'PAA-1 2000'!K231</f>
        <v>0</v>
      </c>
      <c r="L243" s="275">
        <f>'PAA-1 2000'!C231*'PAA-1 2000'!L231</f>
        <v>0</v>
      </c>
      <c r="M243" s="275">
        <f>'PAA-1 2000'!C231*'PAA-1 2000'!M231</f>
        <v>0</v>
      </c>
      <c r="N243" s="275">
        <f>'PAA-1 2000'!C231*'PAA-1 2000'!N231</f>
        <v>0</v>
      </c>
      <c r="O243" s="275">
        <f>'PAA-1 2000'!C231*'PAA-1 2000'!O231</f>
        <v>0</v>
      </c>
      <c r="P243" s="369">
        <f t="shared" si="16"/>
        <v>572.29999999999995</v>
      </c>
      <c r="Q243" s="367">
        <f>+P243-C243</f>
        <v>0</v>
      </c>
    </row>
    <row r="244" spans="1:17" ht="14.1" customHeight="1">
      <c r="A244" s="272"/>
      <c r="B244" s="556" t="s">
        <v>472</v>
      </c>
      <c r="C244" s="557">
        <f>SUM(C243)</f>
        <v>572.29999999999995</v>
      </c>
      <c r="D244" s="557">
        <f t="shared" ref="D244:P244" si="24">SUM(D243)</f>
        <v>572.29999999999995</v>
      </c>
      <c r="E244" s="557">
        <f t="shared" si="24"/>
        <v>0</v>
      </c>
      <c r="F244" s="557">
        <f t="shared" si="24"/>
        <v>0</v>
      </c>
      <c r="G244" s="557">
        <f t="shared" si="24"/>
        <v>0</v>
      </c>
      <c r="H244" s="557">
        <f t="shared" si="24"/>
        <v>0</v>
      </c>
      <c r="I244" s="557">
        <f t="shared" si="24"/>
        <v>0</v>
      </c>
      <c r="J244" s="557">
        <f t="shared" si="24"/>
        <v>0</v>
      </c>
      <c r="K244" s="557">
        <f t="shared" si="24"/>
        <v>0</v>
      </c>
      <c r="L244" s="557">
        <f t="shared" si="24"/>
        <v>0</v>
      </c>
      <c r="M244" s="557">
        <f t="shared" si="24"/>
        <v>0</v>
      </c>
      <c r="N244" s="557">
        <f t="shared" si="24"/>
        <v>0</v>
      </c>
      <c r="O244" s="557">
        <f t="shared" si="24"/>
        <v>0</v>
      </c>
      <c r="P244" s="557">
        <f t="shared" si="24"/>
        <v>572.29999999999995</v>
      </c>
    </row>
    <row r="245" spans="1:17" ht="20.100000000000001" customHeight="1" thickBot="1">
      <c r="A245" s="284"/>
      <c r="B245" s="559" t="s">
        <v>473</v>
      </c>
      <c r="C245" s="560">
        <f>C113+C129+C136+C139+C158+C163+C186+C199+C205+C208+C212+C215+C219+C231+C238+C241+C244</f>
        <v>859361.58240000019</v>
      </c>
      <c r="D245" s="560">
        <f t="shared" ref="D245:P245" si="25">D113+D129+D136+D139+D158+D163+D186+D199+D205+D208+D212+D215+D219+D231+D238+D241+D244</f>
        <v>213258.21600000001</v>
      </c>
      <c r="E245" s="560">
        <f t="shared" si="25"/>
        <v>162911</v>
      </c>
      <c r="F245" s="560">
        <f t="shared" si="25"/>
        <v>9798</v>
      </c>
      <c r="G245" s="560">
        <f t="shared" si="25"/>
        <v>99761.8508</v>
      </c>
      <c r="H245" s="560">
        <f t="shared" si="25"/>
        <v>9798</v>
      </c>
      <c r="I245" s="560">
        <f t="shared" si="25"/>
        <v>9798</v>
      </c>
      <c r="J245" s="560">
        <f t="shared" si="25"/>
        <v>240690.21520000001</v>
      </c>
      <c r="K245" s="560">
        <f t="shared" si="25"/>
        <v>9798</v>
      </c>
      <c r="L245" s="560">
        <f t="shared" si="25"/>
        <v>22640</v>
      </c>
      <c r="M245" s="560">
        <f t="shared" si="25"/>
        <v>61452.300400000007</v>
      </c>
      <c r="N245" s="560">
        <f t="shared" si="25"/>
        <v>9728</v>
      </c>
      <c r="O245" s="560">
        <f t="shared" si="25"/>
        <v>9728</v>
      </c>
      <c r="P245" s="560">
        <f t="shared" si="25"/>
        <v>859361.58240000019</v>
      </c>
    </row>
    <row r="246" spans="1:17">
      <c r="B246" s="286"/>
    </row>
    <row r="247" spans="1:17">
      <c r="B247" s="287"/>
    </row>
    <row r="248" spans="1:17">
      <c r="B248" s="291"/>
      <c r="C248" s="356"/>
      <c r="D248" s="357" t="s">
        <v>115</v>
      </c>
    </row>
    <row r="249" spans="1:17">
      <c r="B249" s="291"/>
      <c r="C249" s="358"/>
      <c r="D249" s="359" t="s">
        <v>118</v>
      </c>
    </row>
    <row r="250" spans="1:17">
      <c r="B250" s="291"/>
      <c r="C250" s="358"/>
      <c r="D250" s="359" t="s">
        <v>119</v>
      </c>
    </row>
  </sheetData>
  <mergeCells count="21">
    <mergeCell ref="G8:G9"/>
    <mergeCell ref="A1:Q1"/>
    <mergeCell ref="A2:P2"/>
    <mergeCell ref="A3:P3"/>
    <mergeCell ref="B6:E6"/>
    <mergeCell ref="F6:K6"/>
    <mergeCell ref="L6:N6"/>
    <mergeCell ref="A8:A9"/>
    <mergeCell ref="B8:B9"/>
    <mergeCell ref="D8:D9"/>
    <mergeCell ref="E8:E9"/>
    <mergeCell ref="F8:F9"/>
    <mergeCell ref="N8:N9"/>
    <mergeCell ref="O8:O9"/>
    <mergeCell ref="P8:P9"/>
    <mergeCell ref="H8:H9"/>
    <mergeCell ref="I8:I9"/>
    <mergeCell ref="J8:J9"/>
    <mergeCell ref="K8:K9"/>
    <mergeCell ref="L8:L9"/>
    <mergeCell ref="M8:M9"/>
  </mergeCells>
  <pageMargins left="0.39370078740157483" right="0.39370078740157483" top="0.39370078740157483" bottom="0.6692913385826772" header="0.31496062992125984" footer="0.31496062992125984"/>
  <pageSetup scale="70" orientation="landscape" horizontalDpi="4294967293" verticalDpi="4294967293" r:id="rId1"/>
  <headerFooter>
    <oddFooter>&amp;L&amp;8Elaboro:
L.C. Marina Aurora Amezcua Guzman
Jefe del Depto de Recursos Materiales y Servicios Generales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801"/>
  <sheetViews>
    <sheetView view="pageLayout" topLeftCell="B184" zoomScaleNormal="100" workbookViewId="0">
      <selection activeCell="C195" sqref="C195"/>
    </sheetView>
  </sheetViews>
  <sheetFormatPr baseColWidth="10" defaultRowHeight="11.25"/>
  <cols>
    <col min="1" max="1" width="7.85546875" style="250" customWidth="1"/>
    <col min="2" max="2" width="33.42578125" style="224" customWidth="1"/>
    <col min="3" max="3" width="11.7109375" style="200" customWidth="1"/>
    <col min="4" max="4" width="10.5703125" style="203" customWidth="1"/>
    <col min="5" max="5" width="10.140625" style="203" customWidth="1"/>
    <col min="6" max="6" width="10.28515625" style="203" customWidth="1"/>
    <col min="7" max="7" width="10.42578125" style="203" customWidth="1"/>
    <col min="8" max="8" width="10.140625" style="203" customWidth="1"/>
    <col min="9" max="9" width="10.42578125" style="203" customWidth="1"/>
    <col min="10" max="11" width="10.140625" style="203" customWidth="1"/>
    <col min="12" max="12" width="10.28515625" style="203" customWidth="1"/>
    <col min="13" max="13" width="10.140625" style="203" customWidth="1"/>
    <col min="14" max="14" width="10.28515625" style="203" customWidth="1"/>
    <col min="15" max="15" width="10.5703125" style="203" customWidth="1"/>
    <col min="16" max="16" width="11.7109375" style="203" customWidth="1"/>
    <col min="17" max="17" width="10.7109375" style="200" customWidth="1"/>
    <col min="18" max="16384" width="11.42578125" style="200"/>
  </cols>
  <sheetData>
    <row r="1" spans="1:17">
      <c r="A1" s="624" t="s">
        <v>113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</row>
    <row r="2" spans="1:17">
      <c r="A2" s="624" t="s">
        <v>0</v>
      </c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</row>
    <row r="3" spans="1:17">
      <c r="A3" s="625" t="s">
        <v>37</v>
      </c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</row>
    <row r="4" spans="1:17" ht="18" customHeight="1" thickBot="1">
      <c r="B4" s="199"/>
      <c r="P4" s="203" t="s">
        <v>34</v>
      </c>
    </row>
    <row r="5" spans="1:17" ht="15" customHeight="1">
      <c r="A5" s="315" t="s">
        <v>27</v>
      </c>
      <c r="B5" s="613" t="s">
        <v>2</v>
      </c>
      <c r="C5" s="614"/>
      <c r="D5" s="614"/>
      <c r="E5" s="615"/>
      <c r="F5" s="294" t="s">
        <v>3</v>
      </c>
      <c r="G5" s="294"/>
      <c r="H5" s="294"/>
      <c r="I5" s="294"/>
      <c r="J5" s="293"/>
      <c r="K5" s="293"/>
      <c r="L5" s="295" t="s">
        <v>4</v>
      </c>
      <c r="M5" s="293"/>
      <c r="N5" s="296"/>
    </row>
    <row r="6" spans="1:17" ht="12" thickBot="1">
      <c r="A6" s="416">
        <v>2014</v>
      </c>
      <c r="B6" s="626" t="s">
        <v>28</v>
      </c>
      <c r="C6" s="627"/>
      <c r="D6" s="627"/>
      <c r="E6" s="628"/>
      <c r="F6" s="629" t="s">
        <v>29</v>
      </c>
      <c r="G6" s="630"/>
      <c r="H6" s="630"/>
      <c r="I6" s="630"/>
      <c r="J6" s="630"/>
      <c r="K6" s="630"/>
      <c r="L6" s="631">
        <v>41660</v>
      </c>
      <c r="M6" s="632"/>
      <c r="N6" s="633"/>
    </row>
    <row r="7" spans="1:17" ht="12" thickBot="1">
      <c r="B7" s="429"/>
    </row>
    <row r="8" spans="1:17" s="210" customFormat="1">
      <c r="A8" s="634" t="s">
        <v>30</v>
      </c>
      <c r="B8" s="636" t="s">
        <v>31</v>
      </c>
      <c r="C8" s="419" t="s">
        <v>32</v>
      </c>
      <c r="D8" s="616" t="s">
        <v>15</v>
      </c>
      <c r="E8" s="620" t="s">
        <v>16</v>
      </c>
      <c r="F8" s="620" t="s">
        <v>17</v>
      </c>
      <c r="G8" s="620" t="s">
        <v>18</v>
      </c>
      <c r="H8" s="620" t="s">
        <v>19</v>
      </c>
      <c r="I8" s="616" t="s">
        <v>20</v>
      </c>
      <c r="J8" s="618" t="s">
        <v>21</v>
      </c>
      <c r="K8" s="618" t="s">
        <v>22</v>
      </c>
      <c r="L8" s="616" t="s">
        <v>23</v>
      </c>
      <c r="M8" s="622" t="s">
        <v>24</v>
      </c>
      <c r="N8" s="622" t="s">
        <v>25</v>
      </c>
      <c r="O8" s="622" t="s">
        <v>26</v>
      </c>
      <c r="P8" s="638" t="s">
        <v>35</v>
      </c>
    </row>
    <row r="9" spans="1:17" s="210" customFormat="1" ht="12" thickBot="1">
      <c r="A9" s="635"/>
      <c r="B9" s="637"/>
      <c r="C9" s="420" t="s">
        <v>33</v>
      </c>
      <c r="D9" s="617"/>
      <c r="E9" s="621"/>
      <c r="F9" s="621"/>
      <c r="G9" s="621"/>
      <c r="H9" s="621"/>
      <c r="I9" s="617"/>
      <c r="J9" s="619"/>
      <c r="K9" s="619"/>
      <c r="L9" s="617"/>
      <c r="M9" s="623"/>
      <c r="N9" s="623"/>
      <c r="O9" s="623"/>
      <c r="P9" s="639"/>
    </row>
    <row r="10" spans="1:17" ht="17.100000000000001" customHeight="1">
      <c r="A10" s="417">
        <v>30000000</v>
      </c>
      <c r="B10" s="430" t="s">
        <v>111</v>
      </c>
      <c r="C10" s="421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309"/>
    </row>
    <row r="11" spans="1:17" ht="17.100000000000001" customHeight="1">
      <c r="A11" s="311">
        <v>31100001</v>
      </c>
      <c r="B11" s="278" t="s">
        <v>84</v>
      </c>
      <c r="C11" s="422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217"/>
    </row>
    <row r="12" spans="1:17" ht="11.1" customHeight="1">
      <c r="A12" s="311"/>
      <c r="B12" s="281" t="s">
        <v>372</v>
      </c>
      <c r="C12" s="422">
        <f>'PAA-1 3000'!Q12</f>
        <v>44550</v>
      </c>
      <c r="D12" s="300">
        <f>'PAA-1 3000'!D12*'PAA-1 3000'!C12</f>
        <v>0</v>
      </c>
      <c r="E12" s="300">
        <f>'PAA-1 3000'!E12*'PAA-1 3000'!C12</f>
        <v>7425</v>
      </c>
      <c r="F12" s="300">
        <f>'PAA-1 3000'!F12*'PAA-1 3000'!C12</f>
        <v>0</v>
      </c>
      <c r="G12" s="300">
        <f>'PAA-1 3000'!G12*'PAA-1 3000'!C12</f>
        <v>7425</v>
      </c>
      <c r="H12" s="300">
        <f>'PAA-1 3000'!H12*'PAA-1 3000'!C12</f>
        <v>0</v>
      </c>
      <c r="I12" s="300">
        <f>'PAA-1 3000'!I12*'PAA-1 3000'!C12</f>
        <v>7425</v>
      </c>
      <c r="J12" s="300">
        <f>'PAA-1 3000'!J12*'PAA-1 3000'!C12</f>
        <v>0</v>
      </c>
      <c r="K12" s="300">
        <f>'PAA-1 3000'!K12*'PAA-1 3000'!C12</f>
        <v>7425</v>
      </c>
      <c r="L12" s="300">
        <f>'PAA-1 3000'!L12*'PAA-1 3000'!C12</f>
        <v>0</v>
      </c>
      <c r="M12" s="300">
        <f>'PAA-1 3000'!M12*'PAA-1 3000'!C12</f>
        <v>7425</v>
      </c>
      <c r="N12" s="300">
        <f>'PAA-1 3000'!N12*'PAA-1 3000'!C12</f>
        <v>0</v>
      </c>
      <c r="O12" s="300">
        <f>'PAA-1 3000'!O12*'PAA-1 3000'!C12</f>
        <v>7425</v>
      </c>
      <c r="P12" s="217">
        <f>SUM(D12:O12)</f>
        <v>44550</v>
      </c>
      <c r="Q12" s="403">
        <f>+C12-P12</f>
        <v>0</v>
      </c>
    </row>
    <row r="13" spans="1:17" ht="11.1" customHeight="1">
      <c r="A13" s="311"/>
      <c r="B13" s="281" t="s">
        <v>373</v>
      </c>
      <c r="C13" s="422">
        <f>'PAA-1 3000'!Q13</f>
        <v>14850</v>
      </c>
      <c r="D13" s="300">
        <f>'PAA-1 3000'!D13*'PAA-1 3000'!C13</f>
        <v>0</v>
      </c>
      <c r="E13" s="300">
        <f>'PAA-1 3000'!E13*'PAA-1 3000'!C13</f>
        <v>2475</v>
      </c>
      <c r="F13" s="300">
        <f>'PAA-1 3000'!F13*'PAA-1 3000'!C13</f>
        <v>0</v>
      </c>
      <c r="G13" s="300">
        <f>'PAA-1 3000'!G13*'PAA-1 3000'!C13</f>
        <v>2475</v>
      </c>
      <c r="H13" s="300">
        <f>'PAA-1 3000'!H13*'PAA-1 3000'!C13</f>
        <v>0</v>
      </c>
      <c r="I13" s="300">
        <f>'PAA-1 3000'!I13*'PAA-1 3000'!C13</f>
        <v>2475</v>
      </c>
      <c r="J13" s="300">
        <f>'PAA-1 3000'!J13*'PAA-1 3000'!C13</f>
        <v>0</v>
      </c>
      <c r="K13" s="300">
        <f>'PAA-1 3000'!K13*'PAA-1 3000'!C13</f>
        <v>2475</v>
      </c>
      <c r="L13" s="300">
        <f>'PAA-1 3000'!L13*'PAA-1 3000'!C13</f>
        <v>0</v>
      </c>
      <c r="M13" s="300">
        <f>'PAA-1 3000'!M13*'PAA-1 3000'!C13</f>
        <v>2475</v>
      </c>
      <c r="N13" s="300">
        <f>'PAA-1 3000'!N13*'PAA-1 3000'!C13</f>
        <v>0</v>
      </c>
      <c r="O13" s="300">
        <f>'PAA-1 3000'!O13*'PAA-1 3000'!C13</f>
        <v>2475</v>
      </c>
      <c r="P13" s="217">
        <f t="shared" ref="P13:P84" si="0">SUM(D13:O13)</f>
        <v>14850</v>
      </c>
      <c r="Q13" s="403">
        <f t="shared" ref="Q13:Q84" si="1">+C13-P13</f>
        <v>0</v>
      </c>
    </row>
    <row r="14" spans="1:17" ht="11.1" customHeight="1">
      <c r="A14" s="311"/>
      <c r="B14" s="281" t="s">
        <v>374</v>
      </c>
      <c r="C14" s="422">
        <f>'PAA-1 3000'!Q14</f>
        <v>9900</v>
      </c>
      <c r="D14" s="300">
        <f>'PAA-1 3000'!D14*'PAA-1 3000'!C14</f>
        <v>0</v>
      </c>
      <c r="E14" s="300">
        <f>'PAA-1 3000'!E14*'PAA-1 3000'!C14</f>
        <v>1650</v>
      </c>
      <c r="F14" s="300">
        <f>'PAA-1 3000'!F14*'PAA-1 3000'!C14</f>
        <v>0</v>
      </c>
      <c r="G14" s="300">
        <f>'PAA-1 3000'!G14*'PAA-1 3000'!C14</f>
        <v>1650</v>
      </c>
      <c r="H14" s="300">
        <f>'PAA-1 3000'!H14*'PAA-1 3000'!C14</f>
        <v>0</v>
      </c>
      <c r="I14" s="300">
        <f>'PAA-1 3000'!I14*'PAA-1 3000'!C14</f>
        <v>1650</v>
      </c>
      <c r="J14" s="300">
        <f>'PAA-1 3000'!J14*'PAA-1 3000'!C14</f>
        <v>0</v>
      </c>
      <c r="K14" s="300">
        <f>'PAA-1 3000'!K14*'PAA-1 3000'!C14</f>
        <v>1650</v>
      </c>
      <c r="L14" s="300">
        <f>'PAA-1 3000'!L14*'PAA-1 3000'!C14</f>
        <v>0</v>
      </c>
      <c r="M14" s="300">
        <f>'PAA-1 3000'!M14*'PAA-1 3000'!C14</f>
        <v>1650</v>
      </c>
      <c r="N14" s="300">
        <f>'PAA-1 3000'!N14*'PAA-1 3000'!C14</f>
        <v>0</v>
      </c>
      <c r="O14" s="300">
        <f>'PAA-1 3000'!O14*'PAA-1 3000'!C14</f>
        <v>1650</v>
      </c>
      <c r="P14" s="217">
        <f t="shared" si="0"/>
        <v>9900</v>
      </c>
      <c r="Q14" s="403">
        <f t="shared" si="1"/>
        <v>0</v>
      </c>
    </row>
    <row r="15" spans="1:17" ht="11.1" customHeight="1">
      <c r="A15" s="311"/>
      <c r="B15" s="415" t="s">
        <v>471</v>
      </c>
      <c r="C15" s="563">
        <f>SUM(C12:C14)</f>
        <v>69300</v>
      </c>
      <c r="D15" s="563">
        <f t="shared" ref="D15:P15" si="2">SUM(D12:D14)</f>
        <v>0</v>
      </c>
      <c r="E15" s="563">
        <f t="shared" si="2"/>
        <v>11550</v>
      </c>
      <c r="F15" s="563">
        <f t="shared" si="2"/>
        <v>0</v>
      </c>
      <c r="G15" s="563">
        <f t="shared" si="2"/>
        <v>11550</v>
      </c>
      <c r="H15" s="563">
        <f t="shared" si="2"/>
        <v>0</v>
      </c>
      <c r="I15" s="563">
        <f t="shared" si="2"/>
        <v>11550</v>
      </c>
      <c r="J15" s="563">
        <f t="shared" si="2"/>
        <v>0</v>
      </c>
      <c r="K15" s="563">
        <f t="shared" si="2"/>
        <v>11550</v>
      </c>
      <c r="L15" s="563">
        <f t="shared" si="2"/>
        <v>0</v>
      </c>
      <c r="M15" s="563">
        <f t="shared" si="2"/>
        <v>11550</v>
      </c>
      <c r="N15" s="563">
        <f t="shared" si="2"/>
        <v>0</v>
      </c>
      <c r="O15" s="563">
        <f t="shared" si="2"/>
        <v>11550</v>
      </c>
      <c r="P15" s="563">
        <f t="shared" si="2"/>
        <v>69300</v>
      </c>
      <c r="Q15" s="403"/>
    </row>
    <row r="16" spans="1:17" ht="11.1" customHeight="1">
      <c r="A16" s="311">
        <v>31300001</v>
      </c>
      <c r="B16" s="398" t="s">
        <v>85</v>
      </c>
      <c r="C16" s="422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217"/>
      <c r="Q16" s="403"/>
    </row>
    <row r="17" spans="1:17" ht="11.1" customHeight="1">
      <c r="A17" s="311"/>
      <c r="B17" s="281" t="s">
        <v>375</v>
      </c>
      <c r="C17" s="422">
        <f>'PAA-1 3000'!Q16</f>
        <v>2475</v>
      </c>
      <c r="D17" s="300">
        <f>'PAA-1 3000'!D16*'PAA-1 3000'!C16</f>
        <v>206.25</v>
      </c>
      <c r="E17" s="300">
        <f>'PAA-1 3000'!E16*'PAA-1 3000'!C16</f>
        <v>206.25</v>
      </c>
      <c r="F17" s="300">
        <f>'PAA-1 3000'!F16*'PAA-1 3000'!C16</f>
        <v>206.25</v>
      </c>
      <c r="G17" s="300">
        <f>'PAA-1 3000'!G16*'PAA-1 3000'!C16</f>
        <v>206.25</v>
      </c>
      <c r="H17" s="300">
        <f>'PAA-1 3000'!H16*'PAA-1 3000'!C16</f>
        <v>206.25</v>
      </c>
      <c r="I17" s="300">
        <f>'PAA-1 3000'!I16*'PAA-1 3000'!C16</f>
        <v>206.25</v>
      </c>
      <c r="J17" s="300">
        <f>'PAA-1 3000'!J16*'PAA-1 3000'!C16</f>
        <v>206.25</v>
      </c>
      <c r="K17" s="300">
        <f>'PAA-1 3000'!K16*'PAA-1 3000'!C16</f>
        <v>206.25</v>
      </c>
      <c r="L17" s="300">
        <f>'PAA-1 3000'!L16*'PAA-1 3000'!C16</f>
        <v>206.25</v>
      </c>
      <c r="M17" s="300">
        <f>'PAA-1 3000'!M16*'PAA-1 3000'!C16</f>
        <v>206.25</v>
      </c>
      <c r="N17" s="300">
        <f>'PAA-1 3000'!N16*'PAA-1 3000'!C16</f>
        <v>206.25</v>
      </c>
      <c r="O17" s="300">
        <f>'PAA-1 3000'!O16*'PAA-1 3000'!C16</f>
        <v>206.25</v>
      </c>
      <c r="P17" s="217">
        <f>SUM(D17:O17)</f>
        <v>2475</v>
      </c>
      <c r="Q17" s="403">
        <f t="shared" si="1"/>
        <v>0</v>
      </c>
    </row>
    <row r="18" spans="1:17" ht="11.1" customHeight="1">
      <c r="A18" s="311"/>
      <c r="B18" s="281" t="s">
        <v>376</v>
      </c>
      <c r="C18" s="422">
        <f>'PAA-1 3000'!Q17</f>
        <v>1485</v>
      </c>
      <c r="D18" s="300">
        <f>'PAA-1 3000'!D17*'PAA-1 3000'!C17</f>
        <v>123.75</v>
      </c>
      <c r="E18" s="300">
        <f>'PAA-1 3000'!E17*'PAA-1 3000'!C17</f>
        <v>123.75</v>
      </c>
      <c r="F18" s="300">
        <f>'PAA-1 3000'!F17*'PAA-1 3000'!C17</f>
        <v>123.75</v>
      </c>
      <c r="G18" s="300">
        <f>'PAA-1 3000'!G17*'PAA-1 3000'!C17</f>
        <v>123.75</v>
      </c>
      <c r="H18" s="300">
        <f>'PAA-1 3000'!H17*'PAA-1 3000'!C17</f>
        <v>123.75</v>
      </c>
      <c r="I18" s="300">
        <f>'PAA-1 3000'!I17*'PAA-1 3000'!C17</f>
        <v>123.75</v>
      </c>
      <c r="J18" s="300">
        <f>'PAA-1 3000'!J17*'PAA-1 3000'!C17</f>
        <v>123.75</v>
      </c>
      <c r="K18" s="300">
        <f>'PAA-1 3000'!K17*'PAA-1 3000'!C17</f>
        <v>123.75</v>
      </c>
      <c r="L18" s="300">
        <f>'PAA-1 3000'!L17*'PAA-1 3000'!C17</f>
        <v>123.75</v>
      </c>
      <c r="M18" s="300">
        <f>'PAA-1 3000'!M17*'PAA-1 3000'!C17</f>
        <v>123.75</v>
      </c>
      <c r="N18" s="300">
        <f>'PAA-1 3000'!N17*'PAA-1 3000'!C17</f>
        <v>123.75</v>
      </c>
      <c r="O18" s="300">
        <f>'PAA-1 3000'!O17*'PAA-1 3000'!C17</f>
        <v>123.75</v>
      </c>
      <c r="P18" s="217">
        <f t="shared" si="0"/>
        <v>1485</v>
      </c>
      <c r="Q18" s="403">
        <f t="shared" si="1"/>
        <v>0</v>
      </c>
    </row>
    <row r="19" spans="1:17" ht="11.1" customHeight="1">
      <c r="A19" s="311"/>
      <c r="B19" s="281" t="s">
        <v>377</v>
      </c>
      <c r="C19" s="422">
        <f>'PAA-1 3000'!Q18</f>
        <v>990</v>
      </c>
      <c r="D19" s="300">
        <f>'PAA-1 3000'!D18*'PAA-1 3000'!C18</f>
        <v>82.5</v>
      </c>
      <c r="E19" s="300">
        <f>'PAA-1 3000'!E18*'PAA-1 3000'!C18</f>
        <v>82.5</v>
      </c>
      <c r="F19" s="300">
        <f>'PAA-1 3000'!F18*'PAA-1 3000'!C18</f>
        <v>82.5</v>
      </c>
      <c r="G19" s="300">
        <f>'PAA-1 3000'!G18*'PAA-1 3000'!C18</f>
        <v>82.5</v>
      </c>
      <c r="H19" s="300">
        <f>'PAA-1 3000'!H18*'PAA-1 3000'!C18</f>
        <v>82.5</v>
      </c>
      <c r="I19" s="300">
        <f>'PAA-1 3000'!I18*'PAA-1 3000'!C18</f>
        <v>82.5</v>
      </c>
      <c r="J19" s="300">
        <f>'PAA-1 3000'!J18*'PAA-1 3000'!C18</f>
        <v>82.5</v>
      </c>
      <c r="K19" s="300">
        <f>'PAA-1 3000'!K18*'PAA-1 3000'!C18</f>
        <v>82.5</v>
      </c>
      <c r="L19" s="300">
        <f>'PAA-1 3000'!L18*'PAA-1 3000'!C18</f>
        <v>82.5</v>
      </c>
      <c r="M19" s="300">
        <f>'PAA-1 3000'!M18*'PAA-1 3000'!C18</f>
        <v>82.5</v>
      </c>
      <c r="N19" s="300">
        <f>'PAA-1 3000'!N18*'PAA-1 3000'!C18</f>
        <v>82.5</v>
      </c>
      <c r="O19" s="300">
        <f>'PAA-1 3000'!O18*'PAA-1 3000'!C18</f>
        <v>82.5</v>
      </c>
      <c r="P19" s="217">
        <f t="shared" si="0"/>
        <v>990</v>
      </c>
      <c r="Q19" s="403">
        <f t="shared" si="1"/>
        <v>0</v>
      </c>
    </row>
    <row r="20" spans="1:17" ht="11.1" customHeight="1">
      <c r="A20" s="311"/>
      <c r="B20" s="415" t="s">
        <v>471</v>
      </c>
      <c r="C20" s="563">
        <f>SUM(C17:C19)</f>
        <v>4950</v>
      </c>
      <c r="D20" s="563">
        <f t="shared" ref="D20:P20" si="3">SUM(D17:D19)</f>
        <v>412.5</v>
      </c>
      <c r="E20" s="563">
        <f t="shared" si="3"/>
        <v>412.5</v>
      </c>
      <c r="F20" s="563">
        <f t="shared" si="3"/>
        <v>412.5</v>
      </c>
      <c r="G20" s="563">
        <f t="shared" si="3"/>
        <v>412.5</v>
      </c>
      <c r="H20" s="563">
        <f t="shared" si="3"/>
        <v>412.5</v>
      </c>
      <c r="I20" s="563">
        <f t="shared" si="3"/>
        <v>412.5</v>
      </c>
      <c r="J20" s="563">
        <f t="shared" si="3"/>
        <v>412.5</v>
      </c>
      <c r="K20" s="563">
        <f t="shared" si="3"/>
        <v>412.5</v>
      </c>
      <c r="L20" s="563">
        <f t="shared" si="3"/>
        <v>412.5</v>
      </c>
      <c r="M20" s="563">
        <f t="shared" si="3"/>
        <v>412.5</v>
      </c>
      <c r="N20" s="563">
        <f t="shared" si="3"/>
        <v>412.5</v>
      </c>
      <c r="O20" s="563">
        <f t="shared" si="3"/>
        <v>412.5</v>
      </c>
      <c r="P20" s="563">
        <f t="shared" si="3"/>
        <v>4950</v>
      </c>
      <c r="Q20" s="403"/>
    </row>
    <row r="21" spans="1:17" ht="11.1" customHeight="1">
      <c r="A21" s="311">
        <v>31400004</v>
      </c>
      <c r="B21" s="398" t="s">
        <v>86</v>
      </c>
      <c r="C21" s="422"/>
      <c r="D21" s="300"/>
      <c r="E21" s="300"/>
      <c r="F21" s="300"/>
      <c r="G21" s="300"/>
      <c r="H21" s="300"/>
      <c r="I21" s="300"/>
      <c r="J21" s="300"/>
      <c r="K21" s="300"/>
      <c r="L21" s="300"/>
      <c r="M21" s="300"/>
      <c r="N21" s="300"/>
      <c r="O21" s="300"/>
      <c r="P21" s="217"/>
      <c r="Q21" s="403"/>
    </row>
    <row r="22" spans="1:17" ht="11.1" customHeight="1">
      <c r="A22" s="311"/>
      <c r="B22" s="281" t="s">
        <v>378</v>
      </c>
      <c r="C22" s="422">
        <f>'PAA-1 3000'!Q20</f>
        <v>99000</v>
      </c>
      <c r="D22" s="300">
        <f>'PAA-1 3000'!D20*'PAA-1 3000'!C20</f>
        <v>8250</v>
      </c>
      <c r="E22" s="300">
        <f>'PAA-1 3000'!E20*'PAA-1 3000'!C20</f>
        <v>8250</v>
      </c>
      <c r="F22" s="300">
        <f>'PAA-1 3000'!F20*'PAA-1 3000'!C20</f>
        <v>8250</v>
      </c>
      <c r="G22" s="300">
        <f>'PAA-1 3000'!G20*'PAA-1 3000'!C20</f>
        <v>8250</v>
      </c>
      <c r="H22" s="300">
        <f>'PAA-1 3000'!H20*'PAA-1 3000'!C20</f>
        <v>8250</v>
      </c>
      <c r="I22" s="300">
        <f>'PAA-1 3000'!I20*'PAA-1 3000'!C20</f>
        <v>8250</v>
      </c>
      <c r="J22" s="300">
        <f>'PAA-1 3000'!J20*'PAA-1 3000'!C20</f>
        <v>8250</v>
      </c>
      <c r="K22" s="300">
        <f>'PAA-1 3000'!K20*'PAA-1 3000'!C20</f>
        <v>8250</v>
      </c>
      <c r="L22" s="300">
        <f>'PAA-1 3000'!L20*'PAA-1 3000'!C20</f>
        <v>8250</v>
      </c>
      <c r="M22" s="300">
        <f>'PAA-1 3000'!M20*'PAA-1 3000'!C20</f>
        <v>8250</v>
      </c>
      <c r="N22" s="300">
        <f>'PAA-1 3000'!N20*'PAA-1 3000'!C20</f>
        <v>8250</v>
      </c>
      <c r="O22" s="300">
        <f>'PAA-1 3000'!O20*'PAA-1 3000'!C20</f>
        <v>8250</v>
      </c>
      <c r="P22" s="217">
        <f t="shared" si="0"/>
        <v>99000</v>
      </c>
      <c r="Q22" s="403">
        <f t="shared" si="1"/>
        <v>0</v>
      </c>
    </row>
    <row r="23" spans="1:17" ht="11.1" customHeight="1">
      <c r="A23" s="311"/>
      <c r="B23" s="281" t="s">
        <v>379</v>
      </c>
      <c r="C23" s="422">
        <f>'PAA-1 3000'!Q21</f>
        <v>14850</v>
      </c>
      <c r="D23" s="300">
        <f>'PAA-1 3000'!D21*'PAA-1 3000'!C21</f>
        <v>1237.5</v>
      </c>
      <c r="E23" s="300">
        <f>'PAA-1 3000'!E21*'PAA-1 3000'!C21</f>
        <v>1237.5</v>
      </c>
      <c r="F23" s="300">
        <f>'PAA-1 3000'!F21*'PAA-1 3000'!C21</f>
        <v>1237.5</v>
      </c>
      <c r="G23" s="300">
        <f>'PAA-1 3000'!G21*'PAA-1 3000'!C21</f>
        <v>1237.5</v>
      </c>
      <c r="H23" s="300">
        <f>'PAA-1 3000'!H21*'PAA-1 3000'!C21</f>
        <v>1237.5</v>
      </c>
      <c r="I23" s="300">
        <f>'PAA-1 3000'!I21*'PAA-1 3000'!C21</f>
        <v>1237.5</v>
      </c>
      <c r="J23" s="300">
        <f>'PAA-1 3000'!J21*'PAA-1 3000'!C21</f>
        <v>1237.5</v>
      </c>
      <c r="K23" s="300">
        <f>'PAA-1 3000'!K21*'PAA-1 3000'!C21</f>
        <v>1237.5</v>
      </c>
      <c r="L23" s="300">
        <f>'PAA-1 3000'!L21*'PAA-1 3000'!C21</f>
        <v>1237.5</v>
      </c>
      <c r="M23" s="300">
        <f>'PAA-1 3000'!M21*'PAA-1 3000'!C21</f>
        <v>1237.5</v>
      </c>
      <c r="N23" s="300">
        <f>'PAA-1 3000'!N21*'PAA-1 3000'!C21</f>
        <v>1237.5</v>
      </c>
      <c r="O23" s="300">
        <f>'PAA-1 3000'!O21*'PAA-1 3000'!C21</f>
        <v>1237.5</v>
      </c>
      <c r="P23" s="217">
        <f t="shared" si="0"/>
        <v>14850</v>
      </c>
      <c r="Q23" s="403">
        <f t="shared" si="1"/>
        <v>0</v>
      </c>
    </row>
    <row r="24" spans="1:17" ht="11.1" customHeight="1">
      <c r="A24" s="311"/>
      <c r="B24" s="415" t="s">
        <v>471</v>
      </c>
      <c r="C24" s="563">
        <f>SUM(C22:C23)</f>
        <v>113850</v>
      </c>
      <c r="D24" s="563">
        <f t="shared" ref="D24:P24" si="4">SUM(D22:D23)</f>
        <v>9487.5</v>
      </c>
      <c r="E24" s="563">
        <f t="shared" si="4"/>
        <v>9487.5</v>
      </c>
      <c r="F24" s="563">
        <f t="shared" si="4"/>
        <v>9487.5</v>
      </c>
      <c r="G24" s="563">
        <f t="shared" si="4"/>
        <v>9487.5</v>
      </c>
      <c r="H24" s="563">
        <f t="shared" si="4"/>
        <v>9487.5</v>
      </c>
      <c r="I24" s="563">
        <f t="shared" si="4"/>
        <v>9487.5</v>
      </c>
      <c r="J24" s="563">
        <f t="shared" si="4"/>
        <v>9487.5</v>
      </c>
      <c r="K24" s="563">
        <f t="shared" si="4"/>
        <v>9487.5</v>
      </c>
      <c r="L24" s="563">
        <f t="shared" si="4"/>
        <v>9487.5</v>
      </c>
      <c r="M24" s="563">
        <f t="shared" si="4"/>
        <v>9487.5</v>
      </c>
      <c r="N24" s="563">
        <f t="shared" si="4"/>
        <v>9487.5</v>
      </c>
      <c r="O24" s="563">
        <f t="shared" si="4"/>
        <v>9487.5</v>
      </c>
      <c r="P24" s="563">
        <f t="shared" si="4"/>
        <v>113850</v>
      </c>
      <c r="Q24" s="403"/>
    </row>
    <row r="25" spans="1:17" ht="11.1" customHeight="1">
      <c r="A25" s="311">
        <v>31800003</v>
      </c>
      <c r="B25" s="398" t="s">
        <v>87</v>
      </c>
      <c r="C25" s="422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217"/>
      <c r="Q25" s="403"/>
    </row>
    <row r="26" spans="1:17" ht="11.1" customHeight="1">
      <c r="A26" s="311"/>
      <c r="B26" s="282" t="s">
        <v>380</v>
      </c>
      <c r="C26" s="422">
        <f>'PAA-1 3000'!Q23</f>
        <v>330</v>
      </c>
      <c r="D26" s="300">
        <f>'PAA-1 3000'!D23*'PAA-1 3000'!C23</f>
        <v>165</v>
      </c>
      <c r="E26" s="300">
        <f>'PAA-1 3000'!E23*'PAA-1 3000'!C23</f>
        <v>165</v>
      </c>
      <c r="F26" s="300">
        <f>'PAA-1 3000'!F23*'PAA-1 3000'!C23</f>
        <v>0</v>
      </c>
      <c r="G26" s="300">
        <f>'PAA-1 3000'!G23*'PAA-1 3000'!C23</f>
        <v>0</v>
      </c>
      <c r="H26" s="300">
        <f>'PAA-1 3000'!H23*'PAA-1 3000'!C23</f>
        <v>0</v>
      </c>
      <c r="I26" s="300">
        <f>'PAA-1 3000'!I23*'PAA-1 3000'!C23</f>
        <v>0</v>
      </c>
      <c r="J26" s="300">
        <f>'PAA-1 3000'!J23*'PAA-1 3000'!C23</f>
        <v>0</v>
      </c>
      <c r="K26" s="300">
        <f>'PAA-1 3000'!K23*'PAA-1 3000'!C23</f>
        <v>0</v>
      </c>
      <c r="L26" s="300">
        <f>'PAA-1 3000'!L23*'PAA-1 3000'!C23</f>
        <v>0</v>
      </c>
      <c r="M26" s="300">
        <f>'PAA-1 3000'!M23*'PAA-1 3000'!C23</f>
        <v>0</v>
      </c>
      <c r="N26" s="300">
        <f>'PAA-1 3000'!N23*'PAA-1 3000'!C23</f>
        <v>0</v>
      </c>
      <c r="O26" s="300">
        <f>'PAA-1 3000'!O23*'PAA-1 3000'!C23</f>
        <v>0</v>
      </c>
      <c r="P26" s="217">
        <f t="shared" si="0"/>
        <v>330</v>
      </c>
      <c r="Q26" s="403">
        <f t="shared" si="1"/>
        <v>0</v>
      </c>
    </row>
    <row r="27" spans="1:17" ht="11.1" customHeight="1">
      <c r="A27" s="311"/>
      <c r="B27" s="282" t="s">
        <v>381</v>
      </c>
      <c r="C27" s="422">
        <f>'PAA-1 3000'!Q24</f>
        <v>1980</v>
      </c>
      <c r="D27" s="300">
        <f>'PAA-1 3000'!D24*'PAA-1 3000'!C24</f>
        <v>165</v>
      </c>
      <c r="E27" s="300">
        <f>'PAA-1 3000'!E24*'PAA-1 3000'!C24</f>
        <v>165</v>
      </c>
      <c r="F27" s="300">
        <f>'PAA-1 3000'!F24*'PAA-1 3000'!C24</f>
        <v>165</v>
      </c>
      <c r="G27" s="300">
        <f>'PAA-1 3000'!G24*'PAA-1 3000'!C24</f>
        <v>165</v>
      </c>
      <c r="H27" s="300">
        <f>'PAA-1 3000'!H24*'PAA-1 3000'!C24</f>
        <v>165</v>
      </c>
      <c r="I27" s="300">
        <f>'PAA-1 3000'!I24*'PAA-1 3000'!C24</f>
        <v>165</v>
      </c>
      <c r="J27" s="300">
        <f>'PAA-1 3000'!J24*'PAA-1 3000'!C24</f>
        <v>165</v>
      </c>
      <c r="K27" s="300">
        <f>'PAA-1 3000'!K24*'PAA-1 3000'!C24</f>
        <v>165</v>
      </c>
      <c r="L27" s="300">
        <f>'PAA-1 3000'!L24*'PAA-1 3000'!C24</f>
        <v>165</v>
      </c>
      <c r="M27" s="300">
        <f>'PAA-1 3000'!M24*'PAA-1 3000'!C24</f>
        <v>165</v>
      </c>
      <c r="N27" s="300">
        <f>'PAA-1 3000'!N24*'PAA-1 3000'!C24</f>
        <v>165</v>
      </c>
      <c r="O27" s="300">
        <f>'PAA-1 3000'!O24*'PAA-1 3000'!C24</f>
        <v>165</v>
      </c>
      <c r="P27" s="217">
        <f t="shared" si="0"/>
        <v>1980</v>
      </c>
      <c r="Q27" s="403">
        <f t="shared" si="1"/>
        <v>0</v>
      </c>
    </row>
    <row r="28" spans="1:17" ht="11.1" customHeight="1">
      <c r="A28" s="311"/>
      <c r="B28" s="276" t="s">
        <v>186</v>
      </c>
      <c r="C28" s="422">
        <f>'PAA-1 3000'!Q25</f>
        <v>412.5</v>
      </c>
      <c r="D28" s="300">
        <f>'PAA-1 3000'!D25*'PAA-1 3000'!C25</f>
        <v>0</v>
      </c>
      <c r="E28" s="300">
        <f>'PAA-1 3000'!E25*'PAA-1 3000'!C25</f>
        <v>0</v>
      </c>
      <c r="F28" s="300">
        <f>'PAA-1 3000'!F25*'PAA-1 3000'!C25</f>
        <v>0</v>
      </c>
      <c r="G28" s="300">
        <f>'PAA-1 3000'!G25*'PAA-1 3000'!C25</f>
        <v>0</v>
      </c>
      <c r="H28" s="300">
        <f>'PAA-1 3000'!H25*'PAA-1 3000'!C25</f>
        <v>0</v>
      </c>
      <c r="I28" s="300">
        <f>'PAA-1 3000'!I25*'PAA-1 3000'!C25</f>
        <v>0</v>
      </c>
      <c r="J28" s="300">
        <f>'PAA-1 3000'!J25*'PAA-1 3000'!C25</f>
        <v>412.5</v>
      </c>
      <c r="K28" s="300">
        <f>'PAA-1 3000'!K25*'PAA-1 3000'!C25</f>
        <v>0</v>
      </c>
      <c r="L28" s="300">
        <f>'PAA-1 3000'!L25*'PAA-1 3000'!C25</f>
        <v>0</v>
      </c>
      <c r="M28" s="300">
        <f>'PAA-1 3000'!M25*'PAA-1 3000'!C25</f>
        <v>0</v>
      </c>
      <c r="N28" s="300">
        <f>'PAA-1 3000'!N25*'PAA-1 3000'!C25</f>
        <v>0</v>
      </c>
      <c r="O28" s="300">
        <f>'PAA-1 3000'!O25*'PAA-1 3000'!C25</f>
        <v>0</v>
      </c>
      <c r="P28" s="217">
        <f t="shared" si="0"/>
        <v>412.5</v>
      </c>
      <c r="Q28" s="403">
        <f t="shared" si="1"/>
        <v>0</v>
      </c>
    </row>
    <row r="29" spans="1:17" ht="11.1" customHeight="1">
      <c r="A29" s="311"/>
      <c r="B29" s="415" t="s">
        <v>471</v>
      </c>
      <c r="C29" s="563">
        <f>SUM(C26:C28)</f>
        <v>2722.5</v>
      </c>
      <c r="D29" s="563">
        <f t="shared" ref="D29:P29" si="5">SUM(D26:D28)</f>
        <v>330</v>
      </c>
      <c r="E29" s="563">
        <f t="shared" si="5"/>
        <v>330</v>
      </c>
      <c r="F29" s="563">
        <f t="shared" si="5"/>
        <v>165</v>
      </c>
      <c r="G29" s="563">
        <f t="shared" si="5"/>
        <v>165</v>
      </c>
      <c r="H29" s="563">
        <f t="shared" si="5"/>
        <v>165</v>
      </c>
      <c r="I29" s="563">
        <f t="shared" si="5"/>
        <v>165</v>
      </c>
      <c r="J29" s="563">
        <f t="shared" si="5"/>
        <v>577.5</v>
      </c>
      <c r="K29" s="563">
        <f t="shared" si="5"/>
        <v>165</v>
      </c>
      <c r="L29" s="563">
        <f t="shared" si="5"/>
        <v>165</v>
      </c>
      <c r="M29" s="563">
        <f t="shared" si="5"/>
        <v>165</v>
      </c>
      <c r="N29" s="563">
        <f t="shared" si="5"/>
        <v>165</v>
      </c>
      <c r="O29" s="563">
        <f t="shared" si="5"/>
        <v>165</v>
      </c>
      <c r="P29" s="563">
        <f t="shared" si="5"/>
        <v>2722.5</v>
      </c>
      <c r="Q29" s="403"/>
    </row>
    <row r="30" spans="1:17" ht="11.1" customHeight="1">
      <c r="A30" s="311">
        <v>31900001</v>
      </c>
      <c r="B30" s="278" t="s">
        <v>88</v>
      </c>
      <c r="C30" s="422"/>
      <c r="D30" s="300"/>
      <c r="E30" s="300"/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217"/>
      <c r="Q30" s="403"/>
    </row>
    <row r="31" spans="1:17" ht="11.1" customHeight="1">
      <c r="A31" s="311"/>
      <c r="B31" s="279" t="s">
        <v>382</v>
      </c>
      <c r="C31" s="422">
        <f>'PAA-1 3000'!Q27</f>
        <v>1650</v>
      </c>
      <c r="D31" s="300">
        <f>'PAA-1 3000'!D27*'PAA-1 3000'!C27</f>
        <v>0</v>
      </c>
      <c r="E31" s="300">
        <f>'PAA-1 3000'!E27*'PAA-1 3000'!C27</f>
        <v>1650</v>
      </c>
      <c r="F31" s="300">
        <f>'PAA-1 3000'!F27*'PAA-1 3000'!C27</f>
        <v>0</v>
      </c>
      <c r="G31" s="300">
        <f>'PAA-1 3000'!G27*'PAA-1 3000'!C27</f>
        <v>0</v>
      </c>
      <c r="H31" s="300">
        <f>'PAA-1 3000'!H27*'PAA-1 3000'!C27</f>
        <v>0</v>
      </c>
      <c r="I31" s="300">
        <f>'PAA-1 3000'!I27*'PAA-1 3000'!C27</f>
        <v>0</v>
      </c>
      <c r="J31" s="300">
        <f>'PAA-1 3000'!J27*'PAA-1 3000'!C27</f>
        <v>0</v>
      </c>
      <c r="K31" s="300">
        <f>'PAA-1 3000'!K27*'PAA-1 3000'!C27</f>
        <v>0</v>
      </c>
      <c r="L31" s="300">
        <f>'PAA-1 3000'!L27*'PAA-1 3000'!C27</f>
        <v>0</v>
      </c>
      <c r="M31" s="300">
        <f>'PAA-1 3000'!M27*'PAA-1 3000'!C27</f>
        <v>0</v>
      </c>
      <c r="N31" s="300">
        <f>'PAA-1 3000'!N27*'PAA-1 3000'!C27</f>
        <v>0</v>
      </c>
      <c r="O31" s="300">
        <f>'PAA-1 3000'!O27*'PAA-1 3000'!C27</f>
        <v>0</v>
      </c>
      <c r="P31" s="217">
        <f t="shared" si="0"/>
        <v>1650</v>
      </c>
      <c r="Q31" s="403">
        <f t="shared" si="1"/>
        <v>0</v>
      </c>
    </row>
    <row r="32" spans="1:17" ht="11.1" customHeight="1">
      <c r="A32" s="311"/>
      <c r="B32" s="279" t="s">
        <v>383</v>
      </c>
      <c r="C32" s="422">
        <f>'PAA-1 3000'!Q28</f>
        <v>1485</v>
      </c>
      <c r="D32" s="300">
        <f>'PAA-1 3000'!D28*'PAA-1 3000'!C28</f>
        <v>0</v>
      </c>
      <c r="E32" s="300">
        <f>'PAA-1 3000'!E28*'PAA-1 3000'!C28</f>
        <v>0</v>
      </c>
      <c r="F32" s="300">
        <f>'PAA-1 3000'!F28*'PAA-1 3000'!C28</f>
        <v>0</v>
      </c>
      <c r="G32" s="300">
        <f>'PAA-1 3000'!G28*'PAA-1 3000'!C28</f>
        <v>0</v>
      </c>
      <c r="H32" s="300">
        <f>'PAA-1 3000'!H28*'PAA-1 3000'!C28</f>
        <v>0</v>
      </c>
      <c r="I32" s="300">
        <f>'PAA-1 3000'!I28*'PAA-1 3000'!C28</f>
        <v>0</v>
      </c>
      <c r="J32" s="300">
        <f>'PAA-1 3000'!J28*'PAA-1 3000'!C28</f>
        <v>0</v>
      </c>
      <c r="K32" s="300">
        <f>'PAA-1 3000'!K28*'PAA-1 3000'!C28</f>
        <v>1485</v>
      </c>
      <c r="L32" s="300">
        <f>'PAA-1 3000'!L28*'PAA-1 3000'!C28</f>
        <v>0</v>
      </c>
      <c r="M32" s="300">
        <f>'PAA-1 3000'!M28*'PAA-1 3000'!C28</f>
        <v>0</v>
      </c>
      <c r="N32" s="300">
        <f>'PAA-1 3000'!N28*'PAA-1 3000'!C28</f>
        <v>0</v>
      </c>
      <c r="O32" s="300">
        <f>'PAA-1 3000'!O28*'PAA-1 3000'!C28</f>
        <v>0</v>
      </c>
      <c r="P32" s="217">
        <f t="shared" si="0"/>
        <v>1485</v>
      </c>
      <c r="Q32" s="403">
        <f t="shared" si="1"/>
        <v>0</v>
      </c>
    </row>
    <row r="33" spans="1:17" ht="11.1" customHeight="1">
      <c r="A33" s="311"/>
      <c r="B33" s="404" t="s">
        <v>188</v>
      </c>
      <c r="C33" s="423">
        <f>'PAA-1 3000'!Q29</f>
        <v>36000</v>
      </c>
      <c r="D33" s="405">
        <f>'PAA-1 3000'!D29*'PAA-1 3000'!C29</f>
        <v>36000</v>
      </c>
      <c r="E33" s="405">
        <f>'PAA-1 3000'!E29*'PAA-1 3000'!C29</f>
        <v>0</v>
      </c>
      <c r="F33" s="405">
        <f>'PAA-1 3000'!F29*'PAA-1 3000'!C29</f>
        <v>0</v>
      </c>
      <c r="G33" s="405">
        <f>'PAA-1 3000'!G29*'PAA-1 3000'!C29</f>
        <v>0</v>
      </c>
      <c r="H33" s="405">
        <f>'PAA-1 3000'!H29*'PAA-1 3000'!C29</f>
        <v>0</v>
      </c>
      <c r="I33" s="405">
        <f>'PAA-1 3000'!I29*'PAA-1 3000'!C29</f>
        <v>0</v>
      </c>
      <c r="J33" s="405">
        <f>'PAA-1 3000'!J29*'PAA-1 3000'!C29</f>
        <v>0</v>
      </c>
      <c r="K33" s="405">
        <f>'PAA-1 3000'!K29*'PAA-1 3000'!C29</f>
        <v>0</v>
      </c>
      <c r="L33" s="405">
        <f>'PAA-1 3000'!L29*'PAA-1 3000'!C29</f>
        <v>0</v>
      </c>
      <c r="M33" s="405">
        <f>'PAA-1 3000'!M29*'PAA-1 3000'!C29</f>
        <v>0</v>
      </c>
      <c r="N33" s="405">
        <f>'PAA-1 3000'!N29*'PAA-1 3000'!C29</f>
        <v>0</v>
      </c>
      <c r="O33" s="405">
        <f>'PAA-1 3000'!O29*'PAA-1 3000'!C29</f>
        <v>0</v>
      </c>
      <c r="P33" s="406">
        <f t="shared" si="0"/>
        <v>36000</v>
      </c>
      <c r="Q33" s="403">
        <f t="shared" si="1"/>
        <v>0</v>
      </c>
    </row>
    <row r="34" spans="1:17" ht="11.1" customHeight="1">
      <c r="A34" s="311"/>
      <c r="B34" s="279" t="s">
        <v>384</v>
      </c>
      <c r="C34" s="422">
        <f>'PAA-1 3000'!Q30</f>
        <v>24750</v>
      </c>
      <c r="D34" s="300">
        <f>'PAA-1 3000'!D30*'PAA-1 3000'!C30</f>
        <v>0</v>
      </c>
      <c r="E34" s="300">
        <f>'PAA-1 3000'!E30*'PAA-1 3000'!C30</f>
        <v>0</v>
      </c>
      <c r="F34" s="300">
        <f>'PAA-1 3000'!F30*'PAA-1 3000'!C30</f>
        <v>0</v>
      </c>
      <c r="G34" s="300">
        <f>'PAA-1 3000'!G30*'PAA-1 3000'!C30</f>
        <v>0</v>
      </c>
      <c r="H34" s="300">
        <f>'PAA-1 3000'!H30*'PAA-1 3000'!C30</f>
        <v>0</v>
      </c>
      <c r="I34" s="300">
        <f>'PAA-1 3000'!I30*'PAA-1 3000'!C30</f>
        <v>0</v>
      </c>
      <c r="J34" s="300">
        <f>'PAA-1 3000'!J30*'PAA-1 3000'!C30</f>
        <v>0</v>
      </c>
      <c r="K34" s="300">
        <f>'PAA-1 3000'!K30*'PAA-1 3000'!C30</f>
        <v>0</v>
      </c>
      <c r="L34" s="300">
        <f>'PAA-1 3000'!L30*'PAA-1 3000'!C30</f>
        <v>24750</v>
      </c>
      <c r="M34" s="300">
        <f>'PAA-1 3000'!M30*'PAA-1 3000'!C30</f>
        <v>0</v>
      </c>
      <c r="N34" s="300">
        <f>'PAA-1 3000'!N30*'PAA-1 3000'!C30</f>
        <v>0</v>
      </c>
      <c r="O34" s="300">
        <f>'PAA-1 3000'!O30*'PAA-1 3000'!C30</f>
        <v>0</v>
      </c>
      <c r="P34" s="217">
        <f t="shared" si="0"/>
        <v>24750</v>
      </c>
      <c r="Q34" s="403">
        <f t="shared" si="1"/>
        <v>0</v>
      </c>
    </row>
    <row r="35" spans="1:17" ht="11.1" customHeight="1">
      <c r="A35" s="311"/>
      <c r="B35" s="279" t="s">
        <v>385</v>
      </c>
      <c r="C35" s="422">
        <f>'PAA-1 3000'!Q31</f>
        <v>24750</v>
      </c>
      <c r="D35" s="300">
        <f>'PAA-1 3000'!D31*'PAA-1 3000'!C31</f>
        <v>0</v>
      </c>
      <c r="E35" s="300">
        <f>'PAA-1 3000'!E31*'PAA-1 3000'!C31</f>
        <v>24750</v>
      </c>
      <c r="F35" s="300">
        <f>'PAA-1 3000'!F31*'PAA-1 3000'!C31</f>
        <v>0</v>
      </c>
      <c r="G35" s="300">
        <f>'PAA-1 3000'!G31*'PAA-1 3000'!C31</f>
        <v>0</v>
      </c>
      <c r="H35" s="300">
        <f>'PAA-1 3000'!H31*'PAA-1 3000'!C31</f>
        <v>0</v>
      </c>
      <c r="I35" s="300">
        <f>'PAA-1 3000'!I31*'PAA-1 3000'!C31</f>
        <v>0</v>
      </c>
      <c r="J35" s="300">
        <f>'PAA-1 3000'!J31*'PAA-1 3000'!C31</f>
        <v>0</v>
      </c>
      <c r="K35" s="300">
        <f>'PAA-1 3000'!K31*'PAA-1 3000'!C31</f>
        <v>0</v>
      </c>
      <c r="L35" s="300">
        <f>'PAA-1 3000'!L31*'PAA-1 3000'!C31</f>
        <v>0</v>
      </c>
      <c r="M35" s="300">
        <f>'PAA-1 3000'!M31*'PAA-1 3000'!C31</f>
        <v>0</v>
      </c>
      <c r="N35" s="300">
        <f>'PAA-1 3000'!N31*'PAA-1 3000'!C31</f>
        <v>0</v>
      </c>
      <c r="O35" s="300">
        <f>'PAA-1 3000'!O31*'PAA-1 3000'!C31</f>
        <v>0</v>
      </c>
      <c r="P35" s="217">
        <f t="shared" si="0"/>
        <v>24750</v>
      </c>
      <c r="Q35" s="403">
        <f t="shared" si="1"/>
        <v>0</v>
      </c>
    </row>
    <row r="36" spans="1:17" ht="11.1" customHeight="1">
      <c r="A36" s="311"/>
      <c r="B36" s="279" t="s">
        <v>386</v>
      </c>
      <c r="C36" s="422">
        <f>'PAA-1 3000'!Q32</f>
        <v>16500</v>
      </c>
      <c r="D36" s="300">
        <f>'PAA-1 3000'!D32*'PAA-1 3000'!C32</f>
        <v>0</v>
      </c>
      <c r="E36" s="300">
        <f>'PAA-1 3000'!E32*'PAA-1 3000'!C32</f>
        <v>0</v>
      </c>
      <c r="F36" s="300">
        <f>'PAA-1 3000'!F32*'PAA-1 3000'!C32</f>
        <v>0</v>
      </c>
      <c r="G36" s="300">
        <f>'PAA-1 3000'!G32*'PAA-1 3000'!C32</f>
        <v>0</v>
      </c>
      <c r="H36" s="300">
        <f>'PAA-1 3000'!H32*'PAA-1 3000'!C32</f>
        <v>0</v>
      </c>
      <c r="I36" s="300">
        <f>'PAA-1 3000'!I32*'PAA-1 3000'!C32</f>
        <v>0</v>
      </c>
      <c r="J36" s="300">
        <f>'PAA-1 3000'!J32*'PAA-1 3000'!C32</f>
        <v>0</v>
      </c>
      <c r="K36" s="300">
        <f>'PAA-1 3000'!K32*'PAA-1 3000'!C32</f>
        <v>0</v>
      </c>
      <c r="L36" s="300">
        <f>'PAA-1 3000'!L32*'PAA-1 3000'!C32</f>
        <v>16500</v>
      </c>
      <c r="M36" s="300">
        <f>'PAA-1 3000'!M32*'PAA-1 3000'!C32</f>
        <v>0</v>
      </c>
      <c r="N36" s="300">
        <f>'PAA-1 3000'!N32*'PAA-1 3000'!C32</f>
        <v>0</v>
      </c>
      <c r="O36" s="300">
        <f>'PAA-1 3000'!O32*'PAA-1 3000'!C32</f>
        <v>0</v>
      </c>
      <c r="P36" s="217">
        <f t="shared" si="0"/>
        <v>16500</v>
      </c>
      <c r="Q36" s="403">
        <f t="shared" si="1"/>
        <v>0</v>
      </c>
    </row>
    <row r="37" spans="1:17" ht="11.1" customHeight="1">
      <c r="A37" s="311"/>
      <c r="B37" s="279" t="s">
        <v>387</v>
      </c>
      <c r="C37" s="422">
        <f>'PAA-1 3000'!Q33</f>
        <v>16500</v>
      </c>
      <c r="D37" s="300">
        <f>'PAA-1 3000'!D33*'PAA-1 3000'!C33</f>
        <v>0</v>
      </c>
      <c r="E37" s="300">
        <f>'PAA-1 3000'!E33*'PAA-1 3000'!C33</f>
        <v>16500</v>
      </c>
      <c r="F37" s="300">
        <f>'PAA-1 3000'!F33*'PAA-1 3000'!C33</f>
        <v>0</v>
      </c>
      <c r="G37" s="300">
        <f>'PAA-1 3000'!G33*'PAA-1 3000'!C33</f>
        <v>0</v>
      </c>
      <c r="H37" s="300">
        <f>'PAA-1 3000'!H33*'PAA-1 3000'!C33</f>
        <v>0</v>
      </c>
      <c r="I37" s="300">
        <f>'PAA-1 3000'!I33*'PAA-1 3000'!C33</f>
        <v>0</v>
      </c>
      <c r="J37" s="300">
        <f>'PAA-1 3000'!J33*'PAA-1 3000'!C33</f>
        <v>0</v>
      </c>
      <c r="K37" s="300">
        <f>'PAA-1 3000'!K33*'PAA-1 3000'!C33</f>
        <v>0</v>
      </c>
      <c r="L37" s="300">
        <f>'PAA-1 3000'!L33*'PAA-1 3000'!C33</f>
        <v>0</v>
      </c>
      <c r="M37" s="300">
        <f>'PAA-1 3000'!M33*'PAA-1 3000'!C33</f>
        <v>0</v>
      </c>
      <c r="N37" s="300">
        <f>'PAA-1 3000'!N33*'PAA-1 3000'!C33</f>
        <v>0</v>
      </c>
      <c r="O37" s="300">
        <f>'PAA-1 3000'!O33*'PAA-1 3000'!C33</f>
        <v>0</v>
      </c>
      <c r="P37" s="217">
        <f t="shared" si="0"/>
        <v>16500</v>
      </c>
      <c r="Q37" s="403">
        <f t="shared" si="1"/>
        <v>0</v>
      </c>
    </row>
    <row r="38" spans="1:17" ht="11.1" customHeight="1">
      <c r="A38" s="311"/>
      <c r="B38" s="276" t="s">
        <v>187</v>
      </c>
      <c r="C38" s="422">
        <f>'PAA-1 3000'!Q34</f>
        <v>74250</v>
      </c>
      <c r="D38" s="300">
        <f>'PAA-1 3000'!D34*'PAA-1 3000'!C34</f>
        <v>0</v>
      </c>
      <c r="E38" s="300">
        <f>'PAA-1 3000'!E34*'PAA-1 3000'!C34</f>
        <v>74250</v>
      </c>
      <c r="F38" s="300">
        <f>'PAA-1 3000'!F34*'PAA-1 3000'!C34</f>
        <v>0</v>
      </c>
      <c r="G38" s="300">
        <f>'PAA-1 3000'!G34*'PAA-1 3000'!C34</f>
        <v>0</v>
      </c>
      <c r="H38" s="300">
        <f>'PAA-1 3000'!H34*'PAA-1 3000'!C34</f>
        <v>0</v>
      </c>
      <c r="I38" s="300">
        <f>'PAA-1 3000'!I34*'PAA-1 3000'!C34</f>
        <v>0</v>
      </c>
      <c r="J38" s="300">
        <f>'PAA-1 3000'!J34*'PAA-1 3000'!C34</f>
        <v>0</v>
      </c>
      <c r="K38" s="300">
        <f>'PAA-1 3000'!K34*'PAA-1 3000'!C34</f>
        <v>0</v>
      </c>
      <c r="L38" s="300">
        <f>'PAA-1 3000'!L34*'PAA-1 3000'!C34</f>
        <v>0</v>
      </c>
      <c r="M38" s="300">
        <f>'PAA-1 3000'!M34*'PAA-1 3000'!C34</f>
        <v>0</v>
      </c>
      <c r="N38" s="300">
        <f>'PAA-1 3000'!N34*'PAA-1 3000'!C34</f>
        <v>0</v>
      </c>
      <c r="O38" s="300">
        <f>'PAA-1 3000'!O34*'PAA-1 3000'!C34</f>
        <v>0</v>
      </c>
      <c r="P38" s="217">
        <f t="shared" si="0"/>
        <v>74250</v>
      </c>
      <c r="Q38" s="403">
        <f t="shared" si="1"/>
        <v>0</v>
      </c>
    </row>
    <row r="39" spans="1:17" ht="11.1" customHeight="1">
      <c r="A39" s="311"/>
      <c r="B39" s="415" t="s">
        <v>471</v>
      </c>
      <c r="C39" s="563">
        <f>SUM(C31:C38)</f>
        <v>195885</v>
      </c>
      <c r="D39" s="563">
        <f t="shared" ref="D39:P39" si="6">SUM(D31:D38)</f>
        <v>36000</v>
      </c>
      <c r="E39" s="563">
        <f t="shared" si="6"/>
        <v>117150</v>
      </c>
      <c r="F39" s="563">
        <f t="shared" si="6"/>
        <v>0</v>
      </c>
      <c r="G39" s="563">
        <f t="shared" si="6"/>
        <v>0</v>
      </c>
      <c r="H39" s="563">
        <f t="shared" si="6"/>
        <v>0</v>
      </c>
      <c r="I39" s="563">
        <f t="shared" si="6"/>
        <v>0</v>
      </c>
      <c r="J39" s="563">
        <f t="shared" si="6"/>
        <v>0</v>
      </c>
      <c r="K39" s="563">
        <f t="shared" si="6"/>
        <v>1485</v>
      </c>
      <c r="L39" s="563">
        <f t="shared" si="6"/>
        <v>41250</v>
      </c>
      <c r="M39" s="563">
        <f t="shared" si="6"/>
        <v>0</v>
      </c>
      <c r="N39" s="563">
        <f t="shared" si="6"/>
        <v>0</v>
      </c>
      <c r="O39" s="563">
        <f t="shared" si="6"/>
        <v>0</v>
      </c>
      <c r="P39" s="563">
        <f t="shared" si="6"/>
        <v>195885</v>
      </c>
      <c r="Q39" s="403"/>
    </row>
    <row r="40" spans="1:17" ht="11.1" customHeight="1">
      <c r="A40" s="311">
        <v>32200001</v>
      </c>
      <c r="B40" s="278" t="s">
        <v>89</v>
      </c>
      <c r="C40" s="422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217"/>
      <c r="Q40" s="403">
        <f t="shared" si="1"/>
        <v>0</v>
      </c>
    </row>
    <row r="41" spans="1:17" ht="11.1" customHeight="1">
      <c r="A41" s="311"/>
      <c r="B41" s="281" t="s">
        <v>388</v>
      </c>
      <c r="C41" s="422">
        <f>'PAA-1 3000'!Q36</f>
        <v>39600</v>
      </c>
      <c r="D41" s="300">
        <f>'PAA-1 3000'!D36*'PAA-1 3000'!C36</f>
        <v>3300</v>
      </c>
      <c r="E41" s="300">
        <f>'PAA-1 3000'!E36*'PAA-1 3000'!C36</f>
        <v>3300</v>
      </c>
      <c r="F41" s="300">
        <f>'PAA-1 3000'!F36*'PAA-1 3000'!C36</f>
        <v>3300</v>
      </c>
      <c r="G41" s="300">
        <f>'PAA-1 3000'!G36*'PAA-1 3000'!C36</f>
        <v>3300</v>
      </c>
      <c r="H41" s="300">
        <f>'PAA-1 3000'!H36*'PAA-1 3000'!C36</f>
        <v>3300</v>
      </c>
      <c r="I41" s="300">
        <f>'PAA-1 3000'!I36*'PAA-1 3000'!C36</f>
        <v>3300</v>
      </c>
      <c r="J41" s="300">
        <f>'PAA-1 3000'!J36*'PAA-1 3000'!C36</f>
        <v>3300</v>
      </c>
      <c r="K41" s="300">
        <f>'PAA-1 3000'!K36*'PAA-1 3000'!C36</f>
        <v>3300</v>
      </c>
      <c r="L41" s="300">
        <f>'PAA-1 3000'!L36*'PAA-1 3000'!C36</f>
        <v>3300</v>
      </c>
      <c r="M41" s="300">
        <f>'PAA-1 3000'!M36*'PAA-1 3000'!C36</f>
        <v>3300</v>
      </c>
      <c r="N41" s="300">
        <f>'PAA-1 3000'!N36*'PAA-1 3000'!C36</f>
        <v>3300</v>
      </c>
      <c r="O41" s="300">
        <f>'PAA-1 3000'!O36*'PAA-1 3000'!C36</f>
        <v>3300</v>
      </c>
      <c r="P41" s="217">
        <f t="shared" si="0"/>
        <v>39600</v>
      </c>
      <c r="Q41" s="403">
        <f t="shared" si="1"/>
        <v>0</v>
      </c>
    </row>
    <row r="42" spans="1:17" ht="11.1" customHeight="1">
      <c r="A42" s="311"/>
      <c r="B42" s="281" t="s">
        <v>389</v>
      </c>
      <c r="C42" s="422">
        <f>'PAA-1 3000'!Q37</f>
        <v>34650</v>
      </c>
      <c r="D42" s="300">
        <f>'PAA-1 3000'!D37*'PAA-1 3000'!C37</f>
        <v>2887.5</v>
      </c>
      <c r="E42" s="300">
        <f>'PAA-1 3000'!E37*'PAA-1 3000'!C37</f>
        <v>2887.5</v>
      </c>
      <c r="F42" s="300">
        <f>'PAA-1 3000'!F37*'PAA-1 3000'!C37</f>
        <v>2887.5</v>
      </c>
      <c r="G42" s="300">
        <f>'PAA-1 3000'!G37*'PAA-1 3000'!C37</f>
        <v>2887.5</v>
      </c>
      <c r="H42" s="300">
        <f>'PAA-1 3000'!H37*'PAA-1 3000'!C37</f>
        <v>2887.5</v>
      </c>
      <c r="I42" s="300">
        <f>'PAA-1 3000'!I37*'PAA-1 3000'!C37</f>
        <v>2887.5</v>
      </c>
      <c r="J42" s="300">
        <f>'PAA-1 3000'!J37*'PAA-1 3000'!C37</f>
        <v>2887.5</v>
      </c>
      <c r="K42" s="300">
        <f>'PAA-1 3000'!K37*'PAA-1 3000'!C37</f>
        <v>2887.5</v>
      </c>
      <c r="L42" s="300">
        <f>'PAA-1 3000'!L37*'PAA-1 3000'!C37</f>
        <v>2887.5</v>
      </c>
      <c r="M42" s="300">
        <f>'PAA-1 3000'!M37*'PAA-1 3000'!C37</f>
        <v>2887.5</v>
      </c>
      <c r="N42" s="300">
        <f>'PAA-1 3000'!N37*'PAA-1 3000'!C37</f>
        <v>2887.5</v>
      </c>
      <c r="O42" s="300">
        <f>'PAA-1 3000'!O37*'PAA-1 3000'!C37</f>
        <v>2887.5</v>
      </c>
      <c r="P42" s="217">
        <f t="shared" si="0"/>
        <v>34650</v>
      </c>
      <c r="Q42" s="403">
        <f t="shared" si="1"/>
        <v>0</v>
      </c>
    </row>
    <row r="43" spans="1:17" ht="11.1" customHeight="1">
      <c r="A43" s="311"/>
      <c r="B43" s="281" t="s">
        <v>390</v>
      </c>
      <c r="C43" s="422">
        <f>'PAA-1 3000'!Q38</f>
        <v>29700</v>
      </c>
      <c r="D43" s="300">
        <f>'PAA-1 3000'!D38*'PAA-1 3000'!C38</f>
        <v>2475</v>
      </c>
      <c r="E43" s="300">
        <f>'PAA-1 3000'!E38*'PAA-1 3000'!C38</f>
        <v>2475</v>
      </c>
      <c r="F43" s="300">
        <f>'PAA-1 3000'!F38*'PAA-1 3000'!C38</f>
        <v>2475</v>
      </c>
      <c r="G43" s="300">
        <f>'PAA-1 3000'!G38*'PAA-1 3000'!C38</f>
        <v>2475</v>
      </c>
      <c r="H43" s="300">
        <f>'PAA-1 3000'!H38*'PAA-1 3000'!C38</f>
        <v>2475</v>
      </c>
      <c r="I43" s="300">
        <f>'PAA-1 3000'!I38*'PAA-1 3000'!C38</f>
        <v>2475</v>
      </c>
      <c r="J43" s="300">
        <f>'PAA-1 3000'!J38*'PAA-1 3000'!C38</f>
        <v>2475</v>
      </c>
      <c r="K43" s="300">
        <f>'PAA-1 3000'!K38*'PAA-1 3000'!C38</f>
        <v>2475</v>
      </c>
      <c r="L43" s="300">
        <f>'PAA-1 3000'!L38*'PAA-1 3000'!C38</f>
        <v>2475</v>
      </c>
      <c r="M43" s="300">
        <f>'PAA-1 3000'!M38*'PAA-1 3000'!C38</f>
        <v>2475</v>
      </c>
      <c r="N43" s="300">
        <f>'PAA-1 3000'!N38*'PAA-1 3000'!C38</f>
        <v>2475</v>
      </c>
      <c r="O43" s="300">
        <f>'PAA-1 3000'!O38*'PAA-1 3000'!C38</f>
        <v>2475</v>
      </c>
      <c r="P43" s="217">
        <f t="shared" si="0"/>
        <v>29700</v>
      </c>
      <c r="Q43" s="403">
        <f t="shared" si="1"/>
        <v>0</v>
      </c>
    </row>
    <row r="44" spans="1:17" ht="11.1" customHeight="1">
      <c r="A44" s="311"/>
      <c r="B44" s="408" t="s">
        <v>391</v>
      </c>
      <c r="C44" s="423">
        <f>'PAA-1 3000'!Q39</f>
        <v>48000</v>
      </c>
      <c r="D44" s="405">
        <f>'PAA-1 3000'!D39*'PAA-1 3000'!C39</f>
        <v>4000</v>
      </c>
      <c r="E44" s="405">
        <f>'PAA-1 3000'!E39*'PAA-1 3000'!C39</f>
        <v>4000</v>
      </c>
      <c r="F44" s="405">
        <f>'PAA-1 3000'!F39*'PAA-1 3000'!C39</f>
        <v>4000</v>
      </c>
      <c r="G44" s="405">
        <f>'PAA-1 3000'!G39*'PAA-1 3000'!C39</f>
        <v>4000</v>
      </c>
      <c r="H44" s="405">
        <f>'PAA-1 3000'!H39*'PAA-1 3000'!C39</f>
        <v>4000</v>
      </c>
      <c r="I44" s="405">
        <f>'PAA-1 3000'!I39*'PAA-1 3000'!C39</f>
        <v>4000</v>
      </c>
      <c r="J44" s="405">
        <f>'PAA-1 3000'!J39*'PAA-1 3000'!C39</f>
        <v>4000</v>
      </c>
      <c r="K44" s="405">
        <f>'PAA-1 3000'!K39*'PAA-1 3000'!C39</f>
        <v>4000</v>
      </c>
      <c r="L44" s="405">
        <f>'PAA-1 3000'!L39*'PAA-1 3000'!C39</f>
        <v>4000</v>
      </c>
      <c r="M44" s="405">
        <f>'PAA-1 3000'!M39*'PAA-1 3000'!C39</f>
        <v>4000</v>
      </c>
      <c r="N44" s="405">
        <f>'PAA-1 3000'!N39*'PAA-1 3000'!C39</f>
        <v>4000</v>
      </c>
      <c r="O44" s="405">
        <f>'PAA-1 3000'!O39*'PAA-1 3000'!C39</f>
        <v>4000</v>
      </c>
      <c r="P44" s="406">
        <f t="shared" si="0"/>
        <v>48000</v>
      </c>
      <c r="Q44" s="403">
        <f t="shared" si="1"/>
        <v>0</v>
      </c>
    </row>
    <row r="45" spans="1:17" ht="11.1" customHeight="1">
      <c r="A45" s="311"/>
      <c r="B45" s="408" t="s">
        <v>392</v>
      </c>
      <c r="C45" s="423">
        <f>'PAA-1 3000'!Q40</f>
        <v>48000</v>
      </c>
      <c r="D45" s="405">
        <f>'PAA-1 3000'!D40*'PAA-1 3000'!C40</f>
        <v>4000</v>
      </c>
      <c r="E45" s="405">
        <f>'PAA-1 3000'!E40*'PAA-1 3000'!C40</f>
        <v>4000</v>
      </c>
      <c r="F45" s="405">
        <f>'PAA-1 3000'!F40*'PAA-1 3000'!C40</f>
        <v>4000</v>
      </c>
      <c r="G45" s="405">
        <f>'PAA-1 3000'!G40*'PAA-1 3000'!C40</f>
        <v>4000</v>
      </c>
      <c r="H45" s="405">
        <f>'PAA-1 3000'!H40*'PAA-1 3000'!C40</f>
        <v>4000</v>
      </c>
      <c r="I45" s="405">
        <f>'PAA-1 3000'!I40*'PAA-1 3000'!C40</f>
        <v>4000</v>
      </c>
      <c r="J45" s="405">
        <f>'PAA-1 3000'!J40*'PAA-1 3000'!C40</f>
        <v>4000</v>
      </c>
      <c r="K45" s="405">
        <f>'PAA-1 3000'!K40*'PAA-1 3000'!C40</f>
        <v>4000</v>
      </c>
      <c r="L45" s="405">
        <f>'PAA-1 3000'!L40*'PAA-1 3000'!C40</f>
        <v>4000</v>
      </c>
      <c r="M45" s="405">
        <f>'PAA-1 3000'!M40*'PAA-1 3000'!C40</f>
        <v>4000</v>
      </c>
      <c r="N45" s="405">
        <f>'PAA-1 3000'!N40*'PAA-1 3000'!C40</f>
        <v>4000</v>
      </c>
      <c r="O45" s="405">
        <f>'PAA-1 3000'!O40*'PAA-1 3000'!C40</f>
        <v>4000</v>
      </c>
      <c r="P45" s="406">
        <f t="shared" si="0"/>
        <v>48000</v>
      </c>
      <c r="Q45" s="403">
        <f t="shared" si="1"/>
        <v>0</v>
      </c>
    </row>
    <row r="46" spans="1:17" ht="11.1" customHeight="1">
      <c r="A46" s="311"/>
      <c r="B46" s="424" t="s">
        <v>393</v>
      </c>
      <c r="C46" s="423">
        <f>'PAA-1 3000'!Q41</f>
        <v>4000</v>
      </c>
      <c r="D46" s="405">
        <f>'PAA-1 3000'!D41*'PAA-1 3000'!C41</f>
        <v>0</v>
      </c>
      <c r="E46" s="405">
        <f>'PAA-1 3000'!E41*'PAA-1 3000'!C41</f>
        <v>0</v>
      </c>
      <c r="F46" s="405">
        <f>'PAA-1 3000'!F41*'PAA-1 3000'!C41</f>
        <v>0</v>
      </c>
      <c r="G46" s="405">
        <f>'PAA-1 3000'!G41*'PAA-1 3000'!C41</f>
        <v>4000</v>
      </c>
      <c r="H46" s="405">
        <f>'PAA-1 3000'!H41*'PAA-1 3000'!C41</f>
        <v>0</v>
      </c>
      <c r="I46" s="405">
        <f>'PAA-1 3000'!I41*'PAA-1 3000'!C41</f>
        <v>0</v>
      </c>
      <c r="J46" s="405">
        <f>'PAA-1 3000'!J41*'PAA-1 3000'!C41</f>
        <v>0</v>
      </c>
      <c r="K46" s="405">
        <f>'PAA-1 3000'!K41*'PAA-1 3000'!C41</f>
        <v>0</v>
      </c>
      <c r="L46" s="405">
        <f>'PAA-1 3000'!L41*'PAA-1 3000'!C41</f>
        <v>0</v>
      </c>
      <c r="M46" s="405">
        <f>'PAA-1 3000'!M41*'PAA-1 3000'!C41</f>
        <v>0</v>
      </c>
      <c r="N46" s="405">
        <f>'PAA-1 3000'!N41*'PAA-1 3000'!C41</f>
        <v>0</v>
      </c>
      <c r="O46" s="405">
        <f>'PAA-1 3000'!O41*'PAA-1 3000'!C41</f>
        <v>0</v>
      </c>
      <c r="P46" s="406">
        <f t="shared" si="0"/>
        <v>4000</v>
      </c>
      <c r="Q46" s="403">
        <f t="shared" si="1"/>
        <v>0</v>
      </c>
    </row>
    <row r="47" spans="1:17" ht="11.1" customHeight="1">
      <c r="A47" s="311"/>
      <c r="B47" s="415" t="s">
        <v>471</v>
      </c>
      <c r="C47" s="563">
        <f>SUM(C41:C46)</f>
        <v>203950</v>
      </c>
      <c r="D47" s="563">
        <f t="shared" ref="D47:P47" si="7">SUM(D41:D46)</f>
        <v>16662.5</v>
      </c>
      <c r="E47" s="563">
        <f t="shared" si="7"/>
        <v>16662.5</v>
      </c>
      <c r="F47" s="563">
        <f t="shared" si="7"/>
        <v>16662.5</v>
      </c>
      <c r="G47" s="563">
        <f t="shared" si="7"/>
        <v>20662.5</v>
      </c>
      <c r="H47" s="563">
        <f t="shared" si="7"/>
        <v>16662.5</v>
      </c>
      <c r="I47" s="563">
        <f t="shared" si="7"/>
        <v>16662.5</v>
      </c>
      <c r="J47" s="563">
        <f t="shared" si="7"/>
        <v>16662.5</v>
      </c>
      <c r="K47" s="563">
        <f t="shared" si="7"/>
        <v>16662.5</v>
      </c>
      <c r="L47" s="563">
        <f t="shared" si="7"/>
        <v>16662.5</v>
      </c>
      <c r="M47" s="563">
        <f t="shared" si="7"/>
        <v>16662.5</v>
      </c>
      <c r="N47" s="563">
        <f t="shared" si="7"/>
        <v>16662.5</v>
      </c>
      <c r="O47" s="563">
        <f t="shared" si="7"/>
        <v>16662.5</v>
      </c>
      <c r="P47" s="563">
        <f t="shared" si="7"/>
        <v>203950</v>
      </c>
      <c r="Q47" s="403"/>
    </row>
    <row r="48" spans="1:17" ht="11.1" customHeight="1">
      <c r="A48" s="311">
        <v>32300000</v>
      </c>
      <c r="B48" s="407" t="s">
        <v>189</v>
      </c>
      <c r="C48" s="422"/>
      <c r="D48" s="300"/>
      <c r="E48" s="300"/>
      <c r="F48" s="300"/>
      <c r="G48" s="300"/>
      <c r="H48" s="300"/>
      <c r="I48" s="300"/>
      <c r="J48" s="300"/>
      <c r="K48" s="300"/>
      <c r="L48" s="300"/>
      <c r="M48" s="300"/>
      <c r="N48" s="300"/>
      <c r="O48" s="300"/>
      <c r="P48" s="217"/>
      <c r="Q48" s="403"/>
    </row>
    <row r="49" spans="1:17" ht="11.1" customHeight="1">
      <c r="A49" s="311"/>
      <c r="B49" s="399" t="s">
        <v>190</v>
      </c>
      <c r="C49" s="422">
        <f>'PAA-1 3000'!Q43</f>
        <v>4950</v>
      </c>
      <c r="D49" s="300">
        <f>'PAA-1 3000'!D43*'PAA-1 3000'!C43</f>
        <v>412.5</v>
      </c>
      <c r="E49" s="300">
        <f>'PAA-1 3000'!E43*'PAA-1 3000'!C43</f>
        <v>412.5</v>
      </c>
      <c r="F49" s="300">
        <f>'PAA-1 3000'!F43*'PAA-1 3000'!C43</f>
        <v>412.5</v>
      </c>
      <c r="G49" s="300">
        <f>'PAA-1 3000'!G43*'PAA-1 3000'!C43</f>
        <v>412.5</v>
      </c>
      <c r="H49" s="300">
        <f>'PAA-1 3000'!H43*'PAA-1 3000'!C43</f>
        <v>412.5</v>
      </c>
      <c r="I49" s="300">
        <f>'PAA-1 3000'!I43*'PAA-1 3000'!C43</f>
        <v>412.5</v>
      </c>
      <c r="J49" s="300">
        <f>'PAA-1 3000'!J43*'PAA-1 3000'!C43</f>
        <v>412.5</v>
      </c>
      <c r="K49" s="300">
        <f>'PAA-1 3000'!K43*'PAA-1 3000'!C43</f>
        <v>412.5</v>
      </c>
      <c r="L49" s="300">
        <f>'PAA-1 3000'!L43*'PAA-1 3000'!C43</f>
        <v>412.5</v>
      </c>
      <c r="M49" s="300">
        <f>'PAA-1 3000'!M43*'PAA-1 3000'!C43</f>
        <v>412.5</v>
      </c>
      <c r="N49" s="300">
        <f>'PAA-1 3000'!N43*'PAA-1 3000'!C43</f>
        <v>412.5</v>
      </c>
      <c r="O49" s="300">
        <f>'PAA-1 3000'!O43*'PAA-1 3000'!C43</f>
        <v>412.5</v>
      </c>
      <c r="P49" s="217">
        <f t="shared" si="0"/>
        <v>4950</v>
      </c>
      <c r="Q49" s="403">
        <f t="shared" si="1"/>
        <v>0</v>
      </c>
    </row>
    <row r="50" spans="1:17" ht="11.1" customHeight="1">
      <c r="A50" s="311"/>
      <c r="B50" s="399" t="s">
        <v>394</v>
      </c>
      <c r="C50" s="422">
        <f>'PAA-1 3000'!Q44</f>
        <v>1443.75</v>
      </c>
      <c r="D50" s="300">
        <f>'PAA-1 3000'!D44*'PAA-1 3000'!C44</f>
        <v>0</v>
      </c>
      <c r="E50" s="300">
        <f>'PAA-1 3000'!E44*'PAA-1 3000'!C44</f>
        <v>0</v>
      </c>
      <c r="F50" s="300">
        <f>'PAA-1 3000'!F44*'PAA-1 3000'!C44</f>
        <v>0</v>
      </c>
      <c r="G50" s="300">
        <f>'PAA-1 3000'!G44*'PAA-1 3000'!C44</f>
        <v>0</v>
      </c>
      <c r="H50" s="300">
        <f>'PAA-1 3000'!H44*'PAA-1 3000'!C44</f>
        <v>0</v>
      </c>
      <c r="I50" s="300">
        <f>'PAA-1 3000'!I44*'PAA-1 3000'!C44</f>
        <v>0</v>
      </c>
      <c r="J50" s="300">
        <f>'PAA-1 3000'!J44*'PAA-1 3000'!C44</f>
        <v>0</v>
      </c>
      <c r="K50" s="300">
        <f>'PAA-1 3000'!K44*'PAA-1 3000'!C44</f>
        <v>0</v>
      </c>
      <c r="L50" s="300">
        <f>'PAA-1 3000'!L44*'PAA-1 3000'!C44</f>
        <v>1443.75</v>
      </c>
      <c r="M50" s="300">
        <f>'PAA-1 3000'!M44*'PAA-1 3000'!C44</f>
        <v>0</v>
      </c>
      <c r="N50" s="300">
        <f>'PAA-1 3000'!N44*'PAA-1 3000'!C44</f>
        <v>0</v>
      </c>
      <c r="O50" s="300">
        <f>'PAA-1 3000'!O44*'PAA-1 3000'!C44</f>
        <v>0</v>
      </c>
      <c r="P50" s="217">
        <f t="shared" si="0"/>
        <v>1443.75</v>
      </c>
      <c r="Q50" s="403">
        <f t="shared" si="1"/>
        <v>0</v>
      </c>
    </row>
    <row r="51" spans="1:17" ht="11.1" customHeight="1">
      <c r="A51" s="311"/>
      <c r="B51" s="399" t="s">
        <v>395</v>
      </c>
      <c r="C51" s="422">
        <f>'PAA-1 3000'!Q45</f>
        <v>2887.5</v>
      </c>
      <c r="D51" s="300">
        <f>'PAA-1 3000'!D45*'PAA-1 3000'!C45</f>
        <v>0</v>
      </c>
      <c r="E51" s="300">
        <f>'PAA-1 3000'!E45*'PAA-1 3000'!C45</f>
        <v>0</v>
      </c>
      <c r="F51" s="300">
        <f>'PAA-1 3000'!F45*'PAA-1 3000'!C45</f>
        <v>0</v>
      </c>
      <c r="G51" s="300">
        <f>'PAA-1 3000'!G45*'PAA-1 3000'!C45</f>
        <v>0</v>
      </c>
      <c r="H51" s="300">
        <f>'PAA-1 3000'!H45*'PAA-1 3000'!C45</f>
        <v>0</v>
      </c>
      <c r="I51" s="300">
        <f>'PAA-1 3000'!I45*'PAA-1 3000'!C45</f>
        <v>0</v>
      </c>
      <c r="J51" s="300">
        <f>'PAA-1 3000'!J45*'PAA-1 3000'!C45</f>
        <v>0</v>
      </c>
      <c r="K51" s="300">
        <f>'PAA-1 3000'!K45*'PAA-1 3000'!C45</f>
        <v>0</v>
      </c>
      <c r="L51" s="300">
        <f>'PAA-1 3000'!L45*'PAA-1 3000'!C45</f>
        <v>2887.5</v>
      </c>
      <c r="M51" s="300">
        <f>'PAA-1 3000'!M45*'PAA-1 3000'!C45</f>
        <v>0</v>
      </c>
      <c r="N51" s="300">
        <f>'PAA-1 3000'!N45*'PAA-1 3000'!C45</f>
        <v>0</v>
      </c>
      <c r="O51" s="300">
        <f>'PAA-1 3000'!O45*'PAA-1 3000'!C45</f>
        <v>0</v>
      </c>
      <c r="P51" s="217">
        <f t="shared" si="0"/>
        <v>2887.5</v>
      </c>
      <c r="Q51" s="403">
        <f t="shared" si="1"/>
        <v>0</v>
      </c>
    </row>
    <row r="52" spans="1:17" ht="11.1" customHeight="1">
      <c r="A52" s="311"/>
      <c r="B52" s="399" t="s">
        <v>396</v>
      </c>
      <c r="C52" s="422">
        <f>'PAA-1 3000'!Q46</f>
        <v>1237.5</v>
      </c>
      <c r="D52" s="300">
        <f>'PAA-1 3000'!D46*'PAA-1 3000'!C46</f>
        <v>0</v>
      </c>
      <c r="E52" s="300">
        <f>'PAA-1 3000'!E46*'PAA-1 3000'!C46</f>
        <v>0</v>
      </c>
      <c r="F52" s="300">
        <f>'PAA-1 3000'!F46*'PAA-1 3000'!C46</f>
        <v>0</v>
      </c>
      <c r="G52" s="300">
        <f>'PAA-1 3000'!G46*'PAA-1 3000'!C46</f>
        <v>0</v>
      </c>
      <c r="H52" s="300">
        <f>'PAA-1 3000'!H46*'PAA-1 3000'!C46</f>
        <v>0</v>
      </c>
      <c r="I52" s="300">
        <f>'PAA-1 3000'!I46*'PAA-1 3000'!C46</f>
        <v>0</v>
      </c>
      <c r="J52" s="300">
        <f>'PAA-1 3000'!J46*'PAA-1 3000'!C46</f>
        <v>0</v>
      </c>
      <c r="K52" s="300">
        <f>'PAA-1 3000'!K46*'PAA-1 3000'!C46</f>
        <v>0</v>
      </c>
      <c r="L52" s="300">
        <f>'PAA-1 3000'!L46*'PAA-1 3000'!C46</f>
        <v>1237.5</v>
      </c>
      <c r="M52" s="300">
        <f>'PAA-1 3000'!M46*'PAA-1 3000'!C46</f>
        <v>0</v>
      </c>
      <c r="N52" s="300">
        <f>'PAA-1 3000'!N46*'PAA-1 3000'!C46</f>
        <v>0</v>
      </c>
      <c r="O52" s="300">
        <f>'PAA-1 3000'!O46*'PAA-1 3000'!C46</f>
        <v>0</v>
      </c>
      <c r="P52" s="217">
        <f t="shared" si="0"/>
        <v>1237.5</v>
      </c>
      <c r="Q52" s="403">
        <f t="shared" si="1"/>
        <v>0</v>
      </c>
    </row>
    <row r="53" spans="1:17" ht="11.1" customHeight="1">
      <c r="A53" s="311"/>
      <c r="B53" s="399" t="s">
        <v>397</v>
      </c>
      <c r="C53" s="422">
        <f>'PAA-1 3000'!Q47</f>
        <v>2887.5</v>
      </c>
      <c r="D53" s="300">
        <f>'PAA-1 3000'!D47*'PAA-1 3000'!C47</f>
        <v>0</v>
      </c>
      <c r="E53" s="300">
        <f>'PAA-1 3000'!E47*'PAA-1 3000'!C47</f>
        <v>0</v>
      </c>
      <c r="F53" s="300">
        <f>'PAA-1 3000'!F47*'PAA-1 3000'!C47</f>
        <v>0</v>
      </c>
      <c r="G53" s="300">
        <f>'PAA-1 3000'!G47*'PAA-1 3000'!C47</f>
        <v>0</v>
      </c>
      <c r="H53" s="300">
        <f>'PAA-1 3000'!H47*'PAA-1 3000'!C47</f>
        <v>0</v>
      </c>
      <c r="I53" s="300">
        <f>'PAA-1 3000'!I47*'PAA-1 3000'!C47</f>
        <v>0</v>
      </c>
      <c r="J53" s="300">
        <f>'PAA-1 3000'!J47*'PAA-1 3000'!C47</f>
        <v>0</v>
      </c>
      <c r="K53" s="300">
        <f>'PAA-1 3000'!K47*'PAA-1 3000'!C47</f>
        <v>0</v>
      </c>
      <c r="L53" s="300">
        <f>'PAA-1 3000'!L47*'PAA-1 3000'!C47</f>
        <v>2887.5</v>
      </c>
      <c r="M53" s="300">
        <f>'PAA-1 3000'!M47*'PAA-1 3000'!C47</f>
        <v>0</v>
      </c>
      <c r="N53" s="300">
        <f>'PAA-1 3000'!N47*'PAA-1 3000'!C47</f>
        <v>0</v>
      </c>
      <c r="O53" s="300">
        <f>'PAA-1 3000'!O47*'PAA-1 3000'!C47</f>
        <v>0</v>
      </c>
      <c r="P53" s="217">
        <f t="shared" si="0"/>
        <v>2887.5</v>
      </c>
      <c r="Q53" s="403">
        <f t="shared" si="1"/>
        <v>0</v>
      </c>
    </row>
    <row r="54" spans="1:17" ht="11.1" customHeight="1">
      <c r="A54" s="311"/>
      <c r="B54" s="279" t="s">
        <v>398</v>
      </c>
      <c r="C54" s="422">
        <f>'PAA-1 3000'!Q48</f>
        <v>2475</v>
      </c>
      <c r="D54" s="300">
        <f>'PAA-1 3000'!D48*'PAA-1 3000'!C48</f>
        <v>0</v>
      </c>
      <c r="E54" s="300">
        <f>'PAA-1 3000'!E48*'PAA-1 3000'!C48</f>
        <v>0</v>
      </c>
      <c r="F54" s="300">
        <f>'PAA-1 3000'!F48*'PAA-1 3000'!C48</f>
        <v>0</v>
      </c>
      <c r="G54" s="300">
        <f>'PAA-1 3000'!G48*'PAA-1 3000'!C48</f>
        <v>0</v>
      </c>
      <c r="H54" s="300">
        <f>'PAA-1 3000'!H48*'PAA-1 3000'!C48</f>
        <v>0</v>
      </c>
      <c r="I54" s="300">
        <f>'PAA-1 3000'!I48*'PAA-1 3000'!C48</f>
        <v>0</v>
      </c>
      <c r="J54" s="300">
        <f>'PAA-1 3000'!J48*'PAA-1 3000'!C48</f>
        <v>0</v>
      </c>
      <c r="K54" s="300">
        <f>'PAA-1 3000'!K48*'PAA-1 3000'!C48</f>
        <v>0</v>
      </c>
      <c r="L54" s="300">
        <f>'PAA-1 3000'!L48*'PAA-1 3000'!C48</f>
        <v>2475</v>
      </c>
      <c r="M54" s="300">
        <f>'PAA-1 3000'!M48*'PAA-1 3000'!C48</f>
        <v>0</v>
      </c>
      <c r="N54" s="300">
        <f>'PAA-1 3000'!N48*'PAA-1 3000'!C48</f>
        <v>0</v>
      </c>
      <c r="O54" s="300">
        <f>'PAA-1 3000'!O48*'PAA-1 3000'!C48</f>
        <v>0</v>
      </c>
      <c r="P54" s="217">
        <f t="shared" si="0"/>
        <v>2475</v>
      </c>
      <c r="Q54" s="403">
        <f t="shared" si="1"/>
        <v>0</v>
      </c>
    </row>
    <row r="55" spans="1:17" ht="11.1" customHeight="1">
      <c r="A55" s="311"/>
      <c r="B55" s="279" t="s">
        <v>399</v>
      </c>
      <c r="C55" s="422">
        <f>'PAA-1 3000'!Q49</f>
        <v>2475</v>
      </c>
      <c r="D55" s="300">
        <f>'PAA-1 3000'!D49*'PAA-1 3000'!C49</f>
        <v>0</v>
      </c>
      <c r="E55" s="300">
        <f>'PAA-1 3000'!E49*'PAA-1 3000'!C49</f>
        <v>2475</v>
      </c>
      <c r="F55" s="300">
        <f>'PAA-1 3000'!F49*'PAA-1 3000'!C49</f>
        <v>0</v>
      </c>
      <c r="G55" s="300">
        <f>'PAA-1 3000'!G49*'PAA-1 3000'!C49</f>
        <v>0</v>
      </c>
      <c r="H55" s="300">
        <f>'PAA-1 3000'!H49*'PAA-1 3000'!C49</f>
        <v>0</v>
      </c>
      <c r="I55" s="300">
        <f>'PAA-1 3000'!I49*'PAA-1 3000'!C49</f>
        <v>0</v>
      </c>
      <c r="J55" s="300">
        <f>'PAA-1 3000'!J49*'PAA-1 3000'!C49</f>
        <v>0</v>
      </c>
      <c r="K55" s="300">
        <f>'PAA-1 3000'!K49*'PAA-1 3000'!C49</f>
        <v>0</v>
      </c>
      <c r="L55" s="300">
        <f>'PAA-1 3000'!L49*'PAA-1 3000'!C49</f>
        <v>0</v>
      </c>
      <c r="M55" s="300">
        <f>'PAA-1 3000'!M49*'PAA-1 3000'!C49</f>
        <v>0</v>
      </c>
      <c r="N55" s="300">
        <f>'PAA-1 3000'!N49*'PAA-1 3000'!C49</f>
        <v>0</v>
      </c>
      <c r="O55" s="300">
        <f>'PAA-1 3000'!O49*'PAA-1 3000'!C49</f>
        <v>0</v>
      </c>
      <c r="P55" s="217">
        <f t="shared" si="0"/>
        <v>2475</v>
      </c>
      <c r="Q55" s="403">
        <f t="shared" si="1"/>
        <v>0</v>
      </c>
    </row>
    <row r="56" spans="1:17" ht="11.1" customHeight="1">
      <c r="A56" s="311"/>
      <c r="B56" s="279" t="s">
        <v>400</v>
      </c>
      <c r="C56" s="422">
        <f>'PAA-1 3000'!Q50</f>
        <v>5775</v>
      </c>
      <c r="D56" s="300">
        <f>'PAA-1 3000'!D50*'PAA-1 3000'!C50</f>
        <v>0</v>
      </c>
      <c r="E56" s="300">
        <f>'PAA-1 3000'!E50*'PAA-1 3000'!C50</f>
        <v>0</v>
      </c>
      <c r="F56" s="300">
        <f>'PAA-1 3000'!F50*'PAA-1 3000'!C50</f>
        <v>0</v>
      </c>
      <c r="G56" s="300">
        <f>'PAA-1 3000'!G50*'PAA-1 3000'!C50</f>
        <v>0</v>
      </c>
      <c r="H56" s="300">
        <f>'PAA-1 3000'!H50*'PAA-1 3000'!C50</f>
        <v>0</v>
      </c>
      <c r="I56" s="300">
        <f>'PAA-1 3000'!I50*'PAA-1 3000'!C50</f>
        <v>0</v>
      </c>
      <c r="J56" s="300">
        <f>'PAA-1 3000'!J50*'PAA-1 3000'!C50</f>
        <v>0</v>
      </c>
      <c r="K56" s="300">
        <f>'PAA-1 3000'!K50*'PAA-1 3000'!C50</f>
        <v>0</v>
      </c>
      <c r="L56" s="300">
        <f>'PAA-1 3000'!L50*'PAA-1 3000'!C50</f>
        <v>5775</v>
      </c>
      <c r="M56" s="300">
        <f>'PAA-1 3000'!M50*'PAA-1 3000'!C50</f>
        <v>0</v>
      </c>
      <c r="N56" s="300">
        <f>'PAA-1 3000'!N50*'PAA-1 3000'!C50</f>
        <v>0</v>
      </c>
      <c r="O56" s="300">
        <f>'PAA-1 3000'!O50*'PAA-1 3000'!C50</f>
        <v>0</v>
      </c>
      <c r="P56" s="217">
        <f t="shared" si="0"/>
        <v>5775</v>
      </c>
      <c r="Q56" s="403">
        <f t="shared" si="1"/>
        <v>0</v>
      </c>
    </row>
    <row r="57" spans="1:17" ht="11.1" customHeight="1">
      <c r="A57" s="311"/>
      <c r="B57" s="279" t="s">
        <v>401</v>
      </c>
      <c r="C57" s="422">
        <f>'PAA-1 3000'!Q51</f>
        <v>5775</v>
      </c>
      <c r="D57" s="300">
        <f>'PAA-1 3000'!D51*'PAA-1 3000'!C51</f>
        <v>0</v>
      </c>
      <c r="E57" s="300">
        <f>'PAA-1 3000'!E51*'PAA-1 3000'!C51</f>
        <v>5775</v>
      </c>
      <c r="F57" s="300">
        <f>'PAA-1 3000'!F51*'PAA-1 3000'!C51</f>
        <v>0</v>
      </c>
      <c r="G57" s="300">
        <f>'PAA-1 3000'!G51*'PAA-1 3000'!C51</f>
        <v>0</v>
      </c>
      <c r="H57" s="300">
        <f>'PAA-1 3000'!H51*'PAA-1 3000'!C51</f>
        <v>0</v>
      </c>
      <c r="I57" s="300">
        <f>'PAA-1 3000'!I51*'PAA-1 3000'!C51</f>
        <v>0</v>
      </c>
      <c r="J57" s="300">
        <f>'PAA-1 3000'!J51*'PAA-1 3000'!C51</f>
        <v>0</v>
      </c>
      <c r="K57" s="300">
        <f>'PAA-1 3000'!K51*'PAA-1 3000'!C51</f>
        <v>0</v>
      </c>
      <c r="L57" s="300">
        <f>'PAA-1 3000'!L51*'PAA-1 3000'!C51</f>
        <v>0</v>
      </c>
      <c r="M57" s="300">
        <f>'PAA-1 3000'!M51*'PAA-1 3000'!C51</f>
        <v>0</v>
      </c>
      <c r="N57" s="300">
        <f>'PAA-1 3000'!N51*'PAA-1 3000'!C51</f>
        <v>0</v>
      </c>
      <c r="O57" s="300">
        <f>'PAA-1 3000'!O51*'PAA-1 3000'!C51</f>
        <v>0</v>
      </c>
      <c r="P57" s="217">
        <f t="shared" si="0"/>
        <v>5775</v>
      </c>
      <c r="Q57" s="403">
        <f t="shared" si="1"/>
        <v>0</v>
      </c>
    </row>
    <row r="58" spans="1:17" ht="11.1" customHeight="1">
      <c r="A58" s="311"/>
      <c r="B58" s="415" t="s">
        <v>471</v>
      </c>
      <c r="C58" s="563">
        <f>SUM(C49:C57)</f>
        <v>29906.25</v>
      </c>
      <c r="D58" s="563">
        <f t="shared" ref="D58:P58" si="8">SUM(D49:D57)</f>
        <v>412.5</v>
      </c>
      <c r="E58" s="563">
        <f t="shared" si="8"/>
        <v>8662.5</v>
      </c>
      <c r="F58" s="563">
        <f t="shared" si="8"/>
        <v>412.5</v>
      </c>
      <c r="G58" s="563">
        <f t="shared" si="8"/>
        <v>412.5</v>
      </c>
      <c r="H58" s="563">
        <f t="shared" si="8"/>
        <v>412.5</v>
      </c>
      <c r="I58" s="563">
        <f t="shared" si="8"/>
        <v>412.5</v>
      </c>
      <c r="J58" s="563">
        <f t="shared" si="8"/>
        <v>412.5</v>
      </c>
      <c r="K58" s="563">
        <f t="shared" si="8"/>
        <v>412.5</v>
      </c>
      <c r="L58" s="563">
        <f t="shared" si="8"/>
        <v>17118.75</v>
      </c>
      <c r="M58" s="563">
        <f t="shared" si="8"/>
        <v>412.5</v>
      </c>
      <c r="N58" s="563">
        <f t="shared" si="8"/>
        <v>412.5</v>
      </c>
      <c r="O58" s="563">
        <f t="shared" si="8"/>
        <v>412.5</v>
      </c>
      <c r="P58" s="563">
        <f t="shared" si="8"/>
        <v>29906.25</v>
      </c>
      <c r="Q58" s="403"/>
    </row>
    <row r="59" spans="1:17" ht="11.1" customHeight="1">
      <c r="A59" s="311">
        <v>32300002</v>
      </c>
      <c r="B59" s="407" t="s">
        <v>461</v>
      </c>
      <c r="C59" s="422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217"/>
      <c r="Q59" s="403"/>
    </row>
    <row r="60" spans="1:17" ht="11.1" customHeight="1">
      <c r="A60" s="311"/>
      <c r="B60" s="509" t="s">
        <v>402</v>
      </c>
      <c r="C60" s="422">
        <f>'PAA-1 3000'!Q53</f>
        <v>19800</v>
      </c>
      <c r="D60" s="300">
        <f>'PAA-1 3000'!D53*'PAA-1 3000'!C53</f>
        <v>1650</v>
      </c>
      <c r="E60" s="300">
        <f>'PAA-1 3000'!E53*'PAA-1 3000'!C53</f>
        <v>1650</v>
      </c>
      <c r="F60" s="300">
        <f>'PAA-1 3000'!F53*'PAA-1 3000'!C53</f>
        <v>1650</v>
      </c>
      <c r="G60" s="300">
        <f>'PAA-1 3000'!G53*'PAA-1 3000'!C53</f>
        <v>1650</v>
      </c>
      <c r="H60" s="300">
        <f>'PAA-1 3000'!H53*'PAA-1 3000'!C53</f>
        <v>1650</v>
      </c>
      <c r="I60" s="300">
        <f>'PAA-1 3000'!I53*'PAA-1 3000'!C53</f>
        <v>1650</v>
      </c>
      <c r="J60" s="300">
        <f>'PAA-1 3000'!J53*'PAA-1 3000'!C53</f>
        <v>1650</v>
      </c>
      <c r="K60" s="300">
        <f>'PAA-1 3000'!K53*'PAA-1 3000'!C53</f>
        <v>1650</v>
      </c>
      <c r="L60" s="300">
        <f>'PAA-1 3000'!L53*'PAA-1 3000'!C53</f>
        <v>1650</v>
      </c>
      <c r="M60" s="300">
        <f>'PAA-1 3000'!M53*'PAA-1 3000'!C53</f>
        <v>1650</v>
      </c>
      <c r="N60" s="300">
        <f>'PAA-1 3000'!N53*'PAA-1 3000'!C53</f>
        <v>1650</v>
      </c>
      <c r="O60" s="300">
        <f>'PAA-1 3000'!O53*'PAA-1 3000'!C53</f>
        <v>1650</v>
      </c>
      <c r="P60" s="217">
        <f t="shared" si="0"/>
        <v>19800</v>
      </c>
      <c r="Q60" s="403">
        <f t="shared" si="1"/>
        <v>0</v>
      </c>
    </row>
    <row r="61" spans="1:17" ht="11.1" customHeight="1">
      <c r="A61" s="311"/>
      <c r="B61" s="509" t="s">
        <v>403</v>
      </c>
      <c r="C61" s="422">
        <f>'PAA-1 3000'!Q54</f>
        <v>19285.199999999997</v>
      </c>
      <c r="D61" s="300">
        <f>'PAA-1 3000'!D54*'PAA-1 3000'!C54</f>
        <v>1607.1</v>
      </c>
      <c r="E61" s="300">
        <f>'PAA-1 3000'!E54*'PAA-1 3000'!C54</f>
        <v>1607.1</v>
      </c>
      <c r="F61" s="300">
        <f>'PAA-1 3000'!F54*'PAA-1 3000'!C54</f>
        <v>1607.1</v>
      </c>
      <c r="G61" s="300">
        <f>'PAA-1 3000'!G54*'PAA-1 3000'!C54</f>
        <v>1607.1</v>
      </c>
      <c r="H61" s="300">
        <f>'PAA-1 3000'!H54*'PAA-1 3000'!C54</f>
        <v>1607.1</v>
      </c>
      <c r="I61" s="300">
        <f>'PAA-1 3000'!I54*'PAA-1 3000'!C54</f>
        <v>1607.1</v>
      </c>
      <c r="J61" s="300">
        <f>'PAA-1 3000'!J54*'PAA-1 3000'!C54</f>
        <v>1607.1</v>
      </c>
      <c r="K61" s="300">
        <f>'PAA-1 3000'!K54*'PAA-1 3000'!C54</f>
        <v>1607.1</v>
      </c>
      <c r="L61" s="300">
        <f>'PAA-1 3000'!L54*'PAA-1 3000'!C54</f>
        <v>1607.1</v>
      </c>
      <c r="M61" s="300">
        <f>'PAA-1 3000'!M54*'PAA-1 3000'!C54</f>
        <v>1607.1</v>
      </c>
      <c r="N61" s="300">
        <f>'PAA-1 3000'!N54*'PAA-1 3000'!C54</f>
        <v>1607.1</v>
      </c>
      <c r="O61" s="300">
        <f>'PAA-1 3000'!O54*'PAA-1 3000'!C54</f>
        <v>1607.1</v>
      </c>
      <c r="P61" s="217">
        <f>SUM(D61:O61)</f>
        <v>19285.2</v>
      </c>
      <c r="Q61" s="403">
        <f t="shared" si="1"/>
        <v>0</v>
      </c>
    </row>
    <row r="62" spans="1:17" ht="11.1" customHeight="1">
      <c r="A62" s="311"/>
      <c r="B62" s="510" t="s">
        <v>404</v>
      </c>
      <c r="C62" s="423">
        <f>'PAA-1 3000'!Q55</f>
        <v>14400</v>
      </c>
      <c r="D62" s="405">
        <f>'PAA-1 3000'!D55*'PAA-1 3000'!C55</f>
        <v>1200</v>
      </c>
      <c r="E62" s="405">
        <f>'PAA-1 3000'!E55*'PAA-1 3000'!C55</f>
        <v>1200</v>
      </c>
      <c r="F62" s="405">
        <f>'PAA-1 3000'!F55*'PAA-1 3000'!C55</f>
        <v>1200</v>
      </c>
      <c r="G62" s="405">
        <f>'PAA-1 3000'!G55*'PAA-1 3000'!C55</f>
        <v>1200</v>
      </c>
      <c r="H62" s="405">
        <f>'PAA-1 3000'!H55*'PAA-1 3000'!C55</f>
        <v>1200</v>
      </c>
      <c r="I62" s="405">
        <f>'PAA-1 3000'!I55*'PAA-1 3000'!C55</f>
        <v>1200</v>
      </c>
      <c r="J62" s="405">
        <f>'PAA-1 3000'!J55*'PAA-1 3000'!C55</f>
        <v>1200</v>
      </c>
      <c r="K62" s="405">
        <f>'PAA-1 3000'!K55*'PAA-1 3000'!C55</f>
        <v>1200</v>
      </c>
      <c r="L62" s="405">
        <f>'PAA-1 3000'!L55*'PAA-1 3000'!C55</f>
        <v>1200</v>
      </c>
      <c r="M62" s="405">
        <f>'PAA-1 3000'!M55*'PAA-1 3000'!C55</f>
        <v>1200</v>
      </c>
      <c r="N62" s="405">
        <f>'PAA-1 3000'!N55*'PAA-1 3000'!C55</f>
        <v>1200</v>
      </c>
      <c r="O62" s="405">
        <f>'PAA-1 3000'!O55*'PAA-1 3000'!C55</f>
        <v>1200</v>
      </c>
      <c r="P62" s="406">
        <f t="shared" si="0"/>
        <v>14400</v>
      </c>
      <c r="Q62" s="403">
        <f t="shared" si="1"/>
        <v>0</v>
      </c>
    </row>
    <row r="63" spans="1:17" ht="11.1" customHeight="1">
      <c r="A63" s="311"/>
      <c r="B63" s="415" t="s">
        <v>471</v>
      </c>
      <c r="C63" s="563">
        <f>SUM(C60:C62)</f>
        <v>53485.2</v>
      </c>
      <c r="D63" s="563">
        <f t="shared" ref="D63:P63" si="9">SUM(D60:D62)</f>
        <v>4457.1000000000004</v>
      </c>
      <c r="E63" s="563">
        <f t="shared" si="9"/>
        <v>4457.1000000000004</v>
      </c>
      <c r="F63" s="563">
        <f t="shared" si="9"/>
        <v>4457.1000000000004</v>
      </c>
      <c r="G63" s="563">
        <f t="shared" si="9"/>
        <v>4457.1000000000004</v>
      </c>
      <c r="H63" s="563">
        <f t="shared" si="9"/>
        <v>4457.1000000000004</v>
      </c>
      <c r="I63" s="563">
        <f t="shared" si="9"/>
        <v>4457.1000000000004</v>
      </c>
      <c r="J63" s="563">
        <f t="shared" si="9"/>
        <v>4457.1000000000004</v>
      </c>
      <c r="K63" s="563">
        <f t="shared" si="9"/>
        <v>4457.1000000000004</v>
      </c>
      <c r="L63" s="563">
        <f t="shared" si="9"/>
        <v>4457.1000000000004</v>
      </c>
      <c r="M63" s="563">
        <f t="shared" si="9"/>
        <v>4457.1000000000004</v>
      </c>
      <c r="N63" s="563">
        <f t="shared" si="9"/>
        <v>4457.1000000000004</v>
      </c>
      <c r="O63" s="563">
        <f t="shared" si="9"/>
        <v>4457.1000000000004</v>
      </c>
      <c r="P63" s="563">
        <f t="shared" si="9"/>
        <v>53485.2</v>
      </c>
      <c r="Q63" s="403"/>
    </row>
    <row r="64" spans="1:17" ht="11.1" customHeight="1">
      <c r="A64" s="311">
        <v>32500002</v>
      </c>
      <c r="B64" s="409" t="s">
        <v>90</v>
      </c>
      <c r="C64" s="422"/>
      <c r="D64" s="300">
        <f>'PAA-1 3000'!D56*'PAA-1 3000'!C56</f>
        <v>0</v>
      </c>
      <c r="E64" s="300">
        <f>'PAA-1 3000'!E56*'PAA-1 3000'!C56</f>
        <v>0</v>
      </c>
      <c r="F64" s="300">
        <f>'PAA-1 3000'!F56*'PAA-1 3000'!C56</f>
        <v>0</v>
      </c>
      <c r="G64" s="300">
        <f>'PAA-1 3000'!G56*'PAA-1 3000'!C56</f>
        <v>0</v>
      </c>
      <c r="H64" s="300">
        <f>'PAA-1 3000'!H56*'PAA-1 3000'!C56</f>
        <v>0</v>
      </c>
      <c r="I64" s="300">
        <f>'PAA-1 3000'!I56*'PAA-1 3000'!C56</f>
        <v>0</v>
      </c>
      <c r="J64" s="300">
        <f>'PAA-1 3000'!J56*'PAA-1 3000'!C56</f>
        <v>0</v>
      </c>
      <c r="K64" s="300">
        <f>'PAA-1 3000'!K56*'PAA-1 3000'!C56</f>
        <v>0</v>
      </c>
      <c r="L64" s="300">
        <f>'PAA-1 3000'!L56*'PAA-1 3000'!C56</f>
        <v>0</v>
      </c>
      <c r="M64" s="300">
        <f>'PAA-1 3000'!M56*'PAA-1 3000'!C56</f>
        <v>0</v>
      </c>
      <c r="N64" s="300">
        <f>'PAA-1 3000'!N56*'PAA-1 3000'!C56</f>
        <v>0</v>
      </c>
      <c r="O64" s="300">
        <f>'PAA-1 3000'!O56*'PAA-1 3000'!C56</f>
        <v>0</v>
      </c>
      <c r="P64" s="217"/>
      <c r="Q64" s="403"/>
    </row>
    <row r="65" spans="1:17" ht="11.1" customHeight="1">
      <c r="A65" s="311"/>
      <c r="B65" s="410" t="s">
        <v>405</v>
      </c>
      <c r="C65" s="422">
        <f>'PAA-1 3000'!Q57</f>
        <v>37125</v>
      </c>
      <c r="D65" s="300">
        <f>'PAA-1 3000'!D57*'PAA-1 3000'!C57</f>
        <v>0</v>
      </c>
      <c r="E65" s="300">
        <f>'PAA-1 3000'!E57*'PAA-1 3000'!C57</f>
        <v>0</v>
      </c>
      <c r="F65" s="300">
        <f>'PAA-1 3000'!F57*'PAA-1 3000'!C57</f>
        <v>0</v>
      </c>
      <c r="G65" s="300">
        <f>'PAA-1 3000'!G57*'PAA-1 3000'!C57</f>
        <v>0</v>
      </c>
      <c r="H65" s="300">
        <f>'PAA-1 3000'!H57*'PAA-1 3000'!C57</f>
        <v>0</v>
      </c>
      <c r="I65" s="300">
        <f>'PAA-1 3000'!I57*'PAA-1 3000'!C57</f>
        <v>0</v>
      </c>
      <c r="J65" s="300">
        <f>'PAA-1 3000'!J57*'PAA-1 3000'!C57</f>
        <v>0</v>
      </c>
      <c r="K65" s="300">
        <f>'PAA-1 3000'!K57*'PAA-1 3000'!C57</f>
        <v>0</v>
      </c>
      <c r="L65" s="300">
        <f>'PAA-1 3000'!L57*'PAA-1 3000'!C57</f>
        <v>37125</v>
      </c>
      <c r="M65" s="300">
        <f>'PAA-1 3000'!M57*'PAA-1 3000'!C57</f>
        <v>0</v>
      </c>
      <c r="N65" s="300">
        <f>'PAA-1 3000'!N57*'PAA-1 3000'!C57</f>
        <v>0</v>
      </c>
      <c r="O65" s="300">
        <f>'PAA-1 3000'!O57*'PAA-1 3000'!C57</f>
        <v>0</v>
      </c>
      <c r="P65" s="217">
        <f>SUM(D65:O65)</f>
        <v>37125</v>
      </c>
      <c r="Q65" s="403"/>
    </row>
    <row r="66" spans="1:17" ht="11.1" customHeight="1">
      <c r="A66" s="311"/>
      <c r="B66" s="276" t="s">
        <v>193</v>
      </c>
      <c r="C66" s="422">
        <f>'PAA-1 3000'!Q58</f>
        <v>2475</v>
      </c>
      <c r="D66" s="300">
        <f>'PAA-1 3000'!D58*'PAA-1 3000'!C58</f>
        <v>0</v>
      </c>
      <c r="E66" s="300">
        <f>'PAA-1 3000'!E58*'PAA-1 3000'!C58</f>
        <v>2475</v>
      </c>
      <c r="F66" s="300">
        <f>'PAA-1 3000'!F58*'PAA-1 3000'!C58</f>
        <v>0</v>
      </c>
      <c r="G66" s="300">
        <f>'PAA-1 3000'!G58*'PAA-1 3000'!C58</f>
        <v>0</v>
      </c>
      <c r="H66" s="300">
        <f>'PAA-1 3000'!H58*'PAA-1 3000'!C58</f>
        <v>0</v>
      </c>
      <c r="I66" s="300">
        <f>'PAA-1 3000'!I58*'PAA-1 3000'!C58</f>
        <v>0</v>
      </c>
      <c r="J66" s="300">
        <f>'PAA-1 3000'!J58*'PAA-1 3000'!C58</f>
        <v>0</v>
      </c>
      <c r="K66" s="300">
        <f>'PAA-1 3000'!K58*'PAA-1 3000'!C58</f>
        <v>0</v>
      </c>
      <c r="L66" s="300">
        <f>'PAA-1 3000'!L58*'PAA-1 3000'!C58</f>
        <v>0</v>
      </c>
      <c r="M66" s="300">
        <f>'PAA-1 3000'!M58*'PAA-1 3000'!C58</f>
        <v>0</v>
      </c>
      <c r="N66" s="300">
        <f>'PAA-1 3000'!N58*'PAA-1 3000'!C58</f>
        <v>0</v>
      </c>
      <c r="O66" s="300">
        <f>'PAA-1 3000'!O58*'PAA-1 3000'!C58</f>
        <v>0</v>
      </c>
      <c r="P66" s="217">
        <f t="shared" si="0"/>
        <v>2475</v>
      </c>
      <c r="Q66" s="403">
        <f t="shared" si="1"/>
        <v>0</v>
      </c>
    </row>
    <row r="67" spans="1:17" ht="11.1" customHeight="1">
      <c r="A67" s="311"/>
      <c r="B67" s="511" t="s">
        <v>91</v>
      </c>
      <c r="C67" s="423">
        <f>'PAA-1 3000'!Q59</f>
        <v>123750</v>
      </c>
      <c r="D67" s="405">
        <f>'PAA-1 3000'!D59*'PAA-1 3000'!C59</f>
        <v>0</v>
      </c>
      <c r="E67" s="405">
        <f>'PAA-1 3000'!E59*'PAA-1 3000'!C59</f>
        <v>0</v>
      </c>
      <c r="F67" s="405">
        <f>'PAA-1 3000'!F59*'PAA-1 3000'!C59</f>
        <v>0</v>
      </c>
      <c r="G67" s="405">
        <f>'PAA-1 3000'!G59*'PAA-1 3000'!C59</f>
        <v>0</v>
      </c>
      <c r="H67" s="405">
        <f>'PAA-1 3000'!H59*'PAA-1 3000'!C59</f>
        <v>61875</v>
      </c>
      <c r="I67" s="405">
        <f>'PAA-1 3000'!I59*'PAA-1 3000'!C59</f>
        <v>0</v>
      </c>
      <c r="J67" s="405">
        <f>'PAA-1 3000'!J59*'PAA-1 3000'!C59</f>
        <v>0</v>
      </c>
      <c r="K67" s="405">
        <f>'PAA-1 3000'!K59*'PAA-1 3000'!C59</f>
        <v>0</v>
      </c>
      <c r="L67" s="405">
        <f>'PAA-1 3000'!L59*'PAA-1 3000'!C59</f>
        <v>0</v>
      </c>
      <c r="M67" s="405">
        <f>'PAA-1 3000'!M59*'PAA-1 3000'!C59</f>
        <v>37125</v>
      </c>
      <c r="N67" s="405">
        <f>'PAA-1 3000'!N59*'PAA-1 3000'!C59</f>
        <v>24750</v>
      </c>
      <c r="O67" s="405">
        <f>'PAA-1 3000'!O59*'PAA-1 3000'!C59</f>
        <v>0</v>
      </c>
      <c r="P67" s="406">
        <f t="shared" si="0"/>
        <v>123750</v>
      </c>
      <c r="Q67" s="403">
        <f t="shared" si="1"/>
        <v>0</v>
      </c>
    </row>
    <row r="68" spans="1:17" ht="11.1" customHeight="1">
      <c r="A68" s="311"/>
      <c r="B68" s="411" t="s">
        <v>192</v>
      </c>
      <c r="C68" s="423">
        <f>'PAA-1 3000'!Q60</f>
        <v>123750</v>
      </c>
      <c r="D68" s="405">
        <f>'PAA-1 3000'!D60*'PAA-1 3000'!C60</f>
        <v>0</v>
      </c>
      <c r="E68" s="405">
        <f>'PAA-1 3000'!E60*'PAA-1 3000'!C60</f>
        <v>0</v>
      </c>
      <c r="F68" s="405">
        <f>'PAA-1 3000'!F60*'PAA-1 3000'!C60</f>
        <v>0</v>
      </c>
      <c r="G68" s="405">
        <f>'PAA-1 3000'!G60*'PAA-1 3000'!C60</f>
        <v>0</v>
      </c>
      <c r="H68" s="405">
        <f>'PAA-1 3000'!H60*'PAA-1 3000'!C60</f>
        <v>61875</v>
      </c>
      <c r="I68" s="405">
        <f>'PAA-1 3000'!I60*'PAA-1 3000'!C60</f>
        <v>0</v>
      </c>
      <c r="J68" s="405">
        <f>'PAA-1 3000'!J60*'PAA-1 3000'!C60</f>
        <v>0</v>
      </c>
      <c r="K68" s="405">
        <f>'PAA-1 3000'!K60*'PAA-1 3000'!C60</f>
        <v>0</v>
      </c>
      <c r="L68" s="405">
        <f>'PAA-1 3000'!L60*'PAA-1 3000'!C60</f>
        <v>0</v>
      </c>
      <c r="M68" s="405">
        <f>'PAA-1 3000'!M60*'PAA-1 3000'!C60</f>
        <v>30937.5</v>
      </c>
      <c r="N68" s="405">
        <f>'PAA-1 3000'!N60*'PAA-1 3000'!C60</f>
        <v>30937.5</v>
      </c>
      <c r="O68" s="405">
        <f>'PAA-1 3000'!O60*'PAA-1 3000'!C60</f>
        <v>0</v>
      </c>
      <c r="P68" s="406">
        <f t="shared" si="0"/>
        <v>123750</v>
      </c>
      <c r="Q68" s="403">
        <f t="shared" si="1"/>
        <v>0</v>
      </c>
    </row>
    <row r="69" spans="1:17" ht="11.1" customHeight="1">
      <c r="A69" s="311"/>
      <c r="B69" s="415" t="s">
        <v>471</v>
      </c>
      <c r="C69" s="563">
        <f>SUM(C65:C68)</f>
        <v>287100</v>
      </c>
      <c r="D69" s="563">
        <f t="shared" ref="D69:P69" si="10">SUM(D65:D68)</f>
        <v>0</v>
      </c>
      <c r="E69" s="563">
        <f t="shared" si="10"/>
        <v>2475</v>
      </c>
      <c r="F69" s="563">
        <f t="shared" si="10"/>
        <v>0</v>
      </c>
      <c r="G69" s="563">
        <f t="shared" si="10"/>
        <v>0</v>
      </c>
      <c r="H69" s="563">
        <f t="shared" si="10"/>
        <v>123750</v>
      </c>
      <c r="I69" s="563">
        <f t="shared" si="10"/>
        <v>0</v>
      </c>
      <c r="J69" s="563">
        <f t="shared" si="10"/>
        <v>0</v>
      </c>
      <c r="K69" s="563">
        <f t="shared" si="10"/>
        <v>0</v>
      </c>
      <c r="L69" s="563">
        <f t="shared" si="10"/>
        <v>37125</v>
      </c>
      <c r="M69" s="563">
        <f t="shared" si="10"/>
        <v>68062.5</v>
      </c>
      <c r="N69" s="563">
        <f t="shared" si="10"/>
        <v>55687.5</v>
      </c>
      <c r="O69" s="563">
        <f t="shared" si="10"/>
        <v>0</v>
      </c>
      <c r="P69" s="563">
        <f t="shared" si="10"/>
        <v>287100</v>
      </c>
      <c r="Q69" s="403"/>
    </row>
    <row r="70" spans="1:17" ht="11.1" customHeight="1">
      <c r="A70" s="311">
        <v>33100001</v>
      </c>
      <c r="B70" s="398" t="s">
        <v>92</v>
      </c>
      <c r="C70" s="422"/>
      <c r="D70" s="300"/>
      <c r="E70" s="300"/>
      <c r="F70" s="300"/>
      <c r="G70" s="300"/>
      <c r="H70" s="300"/>
      <c r="I70" s="300"/>
      <c r="J70" s="300"/>
      <c r="K70" s="300"/>
      <c r="L70" s="300"/>
      <c r="M70" s="300"/>
      <c r="N70" s="300"/>
      <c r="O70" s="300"/>
      <c r="P70" s="217"/>
      <c r="Q70" s="403"/>
    </row>
    <row r="71" spans="1:17" ht="11.1" customHeight="1">
      <c r="A71" s="311"/>
      <c r="B71" s="282" t="s">
        <v>406</v>
      </c>
      <c r="C71" s="422">
        <f>'PAA-1 3000'!Q62</f>
        <v>49500</v>
      </c>
      <c r="D71" s="300">
        <f>'PAA-1 3000'!D62*'PAA-1 3000'!C62</f>
        <v>49500</v>
      </c>
      <c r="E71" s="300">
        <f>'PAA-1 3000'!E62*'PAA-1 3000'!C62</f>
        <v>0</v>
      </c>
      <c r="F71" s="300">
        <f>'PAA-1 3000'!F62*'PAA-1 3000'!C62</f>
        <v>0</v>
      </c>
      <c r="G71" s="300">
        <f>'PAA-1 3000'!G62*'PAA-1 3000'!C62</f>
        <v>0</v>
      </c>
      <c r="H71" s="300">
        <f>'PAA-1 3000'!H62*'PAA-1 3000'!C62</f>
        <v>0</v>
      </c>
      <c r="I71" s="300">
        <f>'PAA-1 3000'!I62*'PAA-1 3000'!C62</f>
        <v>0</v>
      </c>
      <c r="J71" s="300">
        <f>'PAA-1 3000'!J62*'PAA-1 3000'!C62</f>
        <v>0</v>
      </c>
      <c r="K71" s="300">
        <f>'PAA-1 3000'!K62*'PAA-1 3000'!C62</f>
        <v>0</v>
      </c>
      <c r="L71" s="300">
        <f>'PAA-1 3000'!L62*'PAA-1 3000'!C62</f>
        <v>0</v>
      </c>
      <c r="M71" s="300">
        <f>'PAA-1 3000'!M62*'PAA-1 3000'!C62</f>
        <v>0</v>
      </c>
      <c r="N71" s="300">
        <f>'PAA-1 3000'!N62*'PAA-1 3000'!C62</f>
        <v>0</v>
      </c>
      <c r="O71" s="300">
        <f>'PAA-1 3000'!O62*'PAA-1 3000'!C62</f>
        <v>0</v>
      </c>
      <c r="P71" s="217">
        <f>SUM(D71:O71)</f>
        <v>49500</v>
      </c>
      <c r="Q71" s="403">
        <f t="shared" si="1"/>
        <v>0</v>
      </c>
    </row>
    <row r="72" spans="1:17" ht="11.1" customHeight="1">
      <c r="A72" s="311"/>
      <c r="B72" s="506" t="s">
        <v>464</v>
      </c>
      <c r="C72" s="508">
        <f>'PAA-1 3000'!Q63</f>
        <v>210000</v>
      </c>
      <c r="D72" s="405">
        <f>'PAA-1 3000'!D63*'PAA-1 3000'!C63</f>
        <v>0</v>
      </c>
      <c r="E72" s="405">
        <f>'PAA-1 3000'!E63*'PAA-1 3000'!C63</f>
        <v>210000</v>
      </c>
      <c r="F72" s="405">
        <f>'PAA-1 3000'!F63*'PAA-1 3000'!C63</f>
        <v>0</v>
      </c>
      <c r="G72" s="405">
        <f>'PAA-1 3000'!G63*'PAA-1 3000'!C63</f>
        <v>0</v>
      </c>
      <c r="H72" s="405">
        <f>'PAA-1 3000'!H63*'PAA-1 3000'!C63</f>
        <v>0</v>
      </c>
      <c r="I72" s="405">
        <f>'PAA-1 3000'!I63*'PAA-1 3000'!C63</f>
        <v>0</v>
      </c>
      <c r="J72" s="405">
        <f>'PAA-1 3000'!J63*'PAA-1 3000'!C63</f>
        <v>0</v>
      </c>
      <c r="K72" s="405">
        <f>'PAA-1 3000'!K63*'PAA-1 3000'!C63</f>
        <v>0</v>
      </c>
      <c r="L72" s="405">
        <f>'PAA-1 3000'!L63*'PAA-1 3000'!C63</f>
        <v>0</v>
      </c>
      <c r="M72" s="405">
        <f>'PAA-1 3000'!M63*'PAA-1 3000'!C63</f>
        <v>0</v>
      </c>
      <c r="N72" s="405">
        <f>'PAA-1 3000'!N63*'PAA-1 3000'!C63</f>
        <v>0</v>
      </c>
      <c r="O72" s="405">
        <f>'PAA-1 3000'!O63*'PAA-1 3000'!C63</f>
        <v>0</v>
      </c>
      <c r="P72" s="406">
        <f t="shared" si="0"/>
        <v>210000</v>
      </c>
      <c r="Q72" s="403">
        <f t="shared" si="1"/>
        <v>0</v>
      </c>
    </row>
    <row r="73" spans="1:17" ht="11.1" customHeight="1">
      <c r="A73" s="311"/>
      <c r="B73" s="415" t="s">
        <v>471</v>
      </c>
      <c r="C73" s="558">
        <f>SUM(C71:C72)</f>
        <v>259500</v>
      </c>
      <c r="D73" s="558">
        <f t="shared" ref="D73:P73" si="11">SUM(D71:D72)</f>
        <v>49500</v>
      </c>
      <c r="E73" s="558">
        <f t="shared" si="11"/>
        <v>210000</v>
      </c>
      <c r="F73" s="558">
        <f t="shared" si="11"/>
        <v>0</v>
      </c>
      <c r="G73" s="558">
        <f t="shared" si="11"/>
        <v>0</v>
      </c>
      <c r="H73" s="558">
        <f t="shared" si="11"/>
        <v>0</v>
      </c>
      <c r="I73" s="558">
        <f t="shared" si="11"/>
        <v>0</v>
      </c>
      <c r="J73" s="558">
        <f t="shared" si="11"/>
        <v>0</v>
      </c>
      <c r="K73" s="558">
        <f t="shared" si="11"/>
        <v>0</v>
      </c>
      <c r="L73" s="558">
        <f t="shared" si="11"/>
        <v>0</v>
      </c>
      <c r="M73" s="558">
        <f t="shared" si="11"/>
        <v>0</v>
      </c>
      <c r="N73" s="558">
        <f t="shared" si="11"/>
        <v>0</v>
      </c>
      <c r="O73" s="558">
        <f t="shared" si="11"/>
        <v>0</v>
      </c>
      <c r="P73" s="558">
        <f t="shared" si="11"/>
        <v>259500</v>
      </c>
      <c r="Q73" s="403"/>
    </row>
    <row r="74" spans="1:17" ht="11.1" customHeight="1">
      <c r="A74" s="311">
        <v>33400001</v>
      </c>
      <c r="B74" s="561" t="s">
        <v>93</v>
      </c>
      <c r="C74" s="299"/>
      <c r="D74" s="300">
        <f>'PAA-1 3000'!D64*'PAA-1 3000'!C64</f>
        <v>0</v>
      </c>
      <c r="E74" s="300">
        <f>'PAA-1 3000'!E64*'PAA-1 3000'!C64</f>
        <v>0</v>
      </c>
      <c r="F74" s="300">
        <f>'PAA-1 3000'!F64*'PAA-1 3000'!C64</f>
        <v>0</v>
      </c>
      <c r="G74" s="300">
        <f>'PAA-1 3000'!G64*'PAA-1 3000'!C64</f>
        <v>0</v>
      </c>
      <c r="H74" s="300">
        <f>'PAA-1 3000'!H64*'PAA-1 3000'!C64</f>
        <v>0</v>
      </c>
      <c r="I74" s="300">
        <f>'PAA-1 3000'!I64*'PAA-1 3000'!C64</f>
        <v>0</v>
      </c>
      <c r="J74" s="300">
        <f>'PAA-1 3000'!J64*'PAA-1 3000'!C64</f>
        <v>0</v>
      </c>
      <c r="K74" s="300">
        <f>'PAA-1 3000'!K64*'PAA-1 3000'!C64</f>
        <v>0</v>
      </c>
      <c r="L74" s="300">
        <f>'PAA-1 3000'!L64*'PAA-1 3000'!C64</f>
        <v>0</v>
      </c>
      <c r="M74" s="300">
        <f>'PAA-1 3000'!M64*'PAA-1 3000'!C64</f>
        <v>0</v>
      </c>
      <c r="N74" s="300">
        <f>'PAA-1 3000'!N64*'PAA-1 3000'!C64</f>
        <v>0</v>
      </c>
      <c r="O74" s="300">
        <f>'PAA-1 3000'!O64*'PAA-1 3000'!C64</f>
        <v>0</v>
      </c>
      <c r="P74" s="217"/>
      <c r="Q74" s="403"/>
    </row>
    <row r="75" spans="1:17" ht="11.1" customHeight="1">
      <c r="A75" s="311"/>
      <c r="B75" s="507" t="s">
        <v>408</v>
      </c>
      <c r="C75" s="299">
        <f>'PAA-1 3000'!Q65</f>
        <v>198000</v>
      </c>
      <c r="D75" s="300">
        <f>'PAA-1 3000'!D65*'PAA-1 3000'!C65</f>
        <v>16500</v>
      </c>
      <c r="E75" s="300">
        <f>'PAA-1 3000'!E65*'PAA-1 3000'!C65</f>
        <v>16500</v>
      </c>
      <c r="F75" s="300">
        <f>'PAA-1 3000'!F65*'PAA-1 3000'!C65</f>
        <v>16500</v>
      </c>
      <c r="G75" s="300">
        <f>'PAA-1 3000'!G65*'PAA-1 3000'!C65</f>
        <v>16500</v>
      </c>
      <c r="H75" s="300">
        <f>'PAA-1 3000'!H65*'PAA-1 3000'!C65</f>
        <v>16500</v>
      </c>
      <c r="I75" s="300">
        <f>'PAA-1 3000'!I65*'PAA-1 3000'!C65</f>
        <v>16500</v>
      </c>
      <c r="J75" s="300">
        <f>'PAA-1 3000'!J65*'PAA-1 3000'!C65</f>
        <v>16500</v>
      </c>
      <c r="K75" s="300">
        <f>'PAA-1 3000'!K65*'PAA-1 3000'!C65</f>
        <v>16500</v>
      </c>
      <c r="L75" s="300">
        <f>'PAA-1 3000'!L65*'PAA-1 3000'!C65</f>
        <v>16500</v>
      </c>
      <c r="M75" s="300">
        <f>'PAA-1 3000'!M65*'PAA-1 3000'!C65</f>
        <v>16500</v>
      </c>
      <c r="N75" s="300">
        <f>'PAA-1 3000'!N65*'PAA-1 3000'!C65</f>
        <v>16500</v>
      </c>
      <c r="O75" s="300">
        <f>'PAA-1 3000'!O65*'PAA-1 3000'!C65</f>
        <v>16500</v>
      </c>
      <c r="P75" s="217">
        <f t="shared" si="0"/>
        <v>198000</v>
      </c>
      <c r="Q75" s="403">
        <f t="shared" si="1"/>
        <v>0</v>
      </c>
    </row>
    <row r="76" spans="1:17" ht="11.1" customHeight="1">
      <c r="A76" s="311"/>
      <c r="B76" s="410" t="s">
        <v>194</v>
      </c>
      <c r="C76" s="422">
        <f>'PAA-1 3000'!Q66</f>
        <v>74250</v>
      </c>
      <c r="D76" s="300">
        <f>'PAA-1 3000'!D66*'PAA-1 3000'!C66</f>
        <v>0</v>
      </c>
      <c r="E76" s="300">
        <f>'PAA-1 3000'!E66*'PAA-1 3000'!C66</f>
        <v>37125</v>
      </c>
      <c r="F76" s="300">
        <f>'PAA-1 3000'!F66*'PAA-1 3000'!C66</f>
        <v>0</v>
      </c>
      <c r="G76" s="300">
        <f>'PAA-1 3000'!G66*'PAA-1 3000'!C66</f>
        <v>0</v>
      </c>
      <c r="H76" s="300">
        <f>'PAA-1 3000'!H66*'PAA-1 3000'!C66</f>
        <v>0</v>
      </c>
      <c r="I76" s="300">
        <f>'PAA-1 3000'!I66*'PAA-1 3000'!C66</f>
        <v>0</v>
      </c>
      <c r="J76" s="300">
        <f>'PAA-1 3000'!J66*'PAA-1 3000'!C66</f>
        <v>0</v>
      </c>
      <c r="K76" s="300">
        <f>'PAA-1 3000'!K66*'PAA-1 3000'!C66</f>
        <v>37125</v>
      </c>
      <c r="L76" s="300">
        <f>'PAA-1 3000'!L66*'PAA-1 3000'!C66</f>
        <v>0</v>
      </c>
      <c r="M76" s="300">
        <f>'PAA-1 3000'!M66*'PAA-1 3000'!C66</f>
        <v>0</v>
      </c>
      <c r="N76" s="300">
        <f>'PAA-1 3000'!N66*'PAA-1 3000'!C66</f>
        <v>0</v>
      </c>
      <c r="O76" s="300">
        <f>'PAA-1 3000'!O66*'PAA-1 3000'!C66</f>
        <v>0</v>
      </c>
      <c r="P76" s="217">
        <f t="shared" si="0"/>
        <v>74250</v>
      </c>
      <c r="Q76" s="403">
        <f t="shared" si="1"/>
        <v>0</v>
      </c>
    </row>
    <row r="77" spans="1:17" ht="11.1" customHeight="1">
      <c r="A77" s="311"/>
      <c r="B77" s="279" t="s">
        <v>409</v>
      </c>
      <c r="C77" s="422">
        <f>'PAA-1 3000'!Q67</f>
        <v>13200</v>
      </c>
      <c r="D77" s="300">
        <f>'PAA-1 3000'!D67*'PAA-1 3000'!C67</f>
        <v>0</v>
      </c>
      <c r="E77" s="300">
        <f>'PAA-1 3000'!E67*'PAA-1 3000'!C67</f>
        <v>13200</v>
      </c>
      <c r="F77" s="300">
        <f>'PAA-1 3000'!F67*'PAA-1 3000'!C67</f>
        <v>0</v>
      </c>
      <c r="G77" s="300">
        <f>'PAA-1 3000'!G67*'PAA-1 3000'!C67</f>
        <v>0</v>
      </c>
      <c r="H77" s="300">
        <f>'PAA-1 3000'!H67*'PAA-1 3000'!C67</f>
        <v>0</v>
      </c>
      <c r="I77" s="300">
        <f>'PAA-1 3000'!I67*'PAA-1 3000'!C67</f>
        <v>0</v>
      </c>
      <c r="J77" s="300">
        <f>'PAA-1 3000'!J67*'PAA-1 3000'!C67</f>
        <v>0</v>
      </c>
      <c r="K77" s="300">
        <f>'PAA-1 3000'!K67*'PAA-1 3000'!C67</f>
        <v>0</v>
      </c>
      <c r="L77" s="300">
        <f>'PAA-1 3000'!L67*'PAA-1 3000'!C67</f>
        <v>0</v>
      </c>
      <c r="M77" s="300">
        <f>'PAA-1 3000'!M67*'PAA-1 3000'!C67</f>
        <v>0</v>
      </c>
      <c r="N77" s="300">
        <f>'PAA-1 3000'!N67*'PAA-1 3000'!C67</f>
        <v>0</v>
      </c>
      <c r="O77" s="300">
        <f>'PAA-1 3000'!O67*'PAA-1 3000'!C67</f>
        <v>0</v>
      </c>
      <c r="P77" s="217">
        <f t="shared" si="0"/>
        <v>13200</v>
      </c>
      <c r="Q77" s="403">
        <f t="shared" si="1"/>
        <v>0</v>
      </c>
    </row>
    <row r="78" spans="1:17" ht="11.1" customHeight="1">
      <c r="A78" s="311"/>
      <c r="B78" s="281" t="s">
        <v>410</v>
      </c>
      <c r="C78" s="422">
        <f>'PAA-1 3000'!Q68</f>
        <v>53625</v>
      </c>
      <c r="D78" s="300">
        <f>'PAA-1 3000'!D68*'PAA-1 3000'!C68</f>
        <v>0</v>
      </c>
      <c r="E78" s="300">
        <f>'PAA-1 3000'!E68*'PAA-1 3000'!C68</f>
        <v>53625</v>
      </c>
      <c r="F78" s="300">
        <f>'PAA-1 3000'!F68*'PAA-1 3000'!C68</f>
        <v>0</v>
      </c>
      <c r="G78" s="300">
        <f>'PAA-1 3000'!G68*'PAA-1 3000'!C68</f>
        <v>0</v>
      </c>
      <c r="H78" s="300">
        <f>'PAA-1 3000'!H68*'PAA-1 3000'!C68</f>
        <v>0</v>
      </c>
      <c r="I78" s="300">
        <f>'PAA-1 3000'!I68*'PAA-1 3000'!C68</f>
        <v>0</v>
      </c>
      <c r="J78" s="300">
        <f>'PAA-1 3000'!J68*'PAA-1 3000'!C68</f>
        <v>0</v>
      </c>
      <c r="K78" s="300">
        <f>'PAA-1 3000'!K68*'PAA-1 3000'!C68</f>
        <v>0</v>
      </c>
      <c r="L78" s="300">
        <f>'PAA-1 3000'!L68*'PAA-1 3000'!C68</f>
        <v>0</v>
      </c>
      <c r="M78" s="300">
        <f>'PAA-1 3000'!M68*'PAA-1 3000'!C68</f>
        <v>0</v>
      </c>
      <c r="N78" s="300">
        <f>'PAA-1 3000'!N68*'PAA-1 3000'!C68</f>
        <v>0</v>
      </c>
      <c r="O78" s="300">
        <f>'PAA-1 3000'!O68*'PAA-1 3000'!C68</f>
        <v>0</v>
      </c>
      <c r="P78" s="217">
        <f t="shared" si="0"/>
        <v>53625</v>
      </c>
      <c r="Q78" s="403">
        <f t="shared" si="1"/>
        <v>0</v>
      </c>
    </row>
    <row r="79" spans="1:17" ht="11.1" customHeight="1">
      <c r="A79" s="311"/>
      <c r="B79" s="281" t="s">
        <v>223</v>
      </c>
      <c r="C79" s="422">
        <f>'PAA-1 3000'!Q69</f>
        <v>22275</v>
      </c>
      <c r="D79" s="300">
        <f>'PAA-1 3000'!D69*'PAA-1 3000'!C69</f>
        <v>0</v>
      </c>
      <c r="E79" s="300">
        <f>'PAA-1 3000'!E69*'PAA-1 3000'!C69</f>
        <v>22275</v>
      </c>
      <c r="F79" s="300">
        <f>'PAA-1 3000'!F69*'PAA-1 3000'!C69</f>
        <v>0</v>
      </c>
      <c r="G79" s="300">
        <f>'PAA-1 3000'!G69*'PAA-1 3000'!C69</f>
        <v>0</v>
      </c>
      <c r="H79" s="300">
        <f>'PAA-1 3000'!H69*'PAA-1 3000'!C69</f>
        <v>0</v>
      </c>
      <c r="I79" s="300">
        <f>'PAA-1 3000'!I69*'PAA-1 3000'!C69</f>
        <v>0</v>
      </c>
      <c r="J79" s="300">
        <f>'PAA-1 3000'!J69*'PAA-1 3000'!C69</f>
        <v>0</v>
      </c>
      <c r="K79" s="300">
        <f>'PAA-1 3000'!K69*'PAA-1 3000'!C69</f>
        <v>0</v>
      </c>
      <c r="L79" s="300">
        <f>'PAA-1 3000'!L69*'PAA-1 3000'!C69</f>
        <v>0</v>
      </c>
      <c r="M79" s="300">
        <f>'PAA-1 3000'!M69*'PAA-1 3000'!C69</f>
        <v>0</v>
      </c>
      <c r="N79" s="300">
        <f>'PAA-1 3000'!N69*'PAA-1 3000'!C69</f>
        <v>0</v>
      </c>
      <c r="O79" s="300">
        <f>'PAA-1 3000'!O69*'PAA-1 3000'!C69</f>
        <v>0</v>
      </c>
      <c r="P79" s="217">
        <f t="shared" si="0"/>
        <v>22275</v>
      </c>
      <c r="Q79" s="403">
        <f t="shared" si="1"/>
        <v>0</v>
      </c>
    </row>
    <row r="80" spans="1:17" ht="11.1" customHeight="1">
      <c r="A80" s="311"/>
      <c r="B80" s="281" t="s">
        <v>224</v>
      </c>
      <c r="C80" s="422">
        <f>'PAA-1 3000'!Q70</f>
        <v>26535.910500000002</v>
      </c>
      <c r="D80" s="300">
        <f>'PAA-1 3000'!D70*'PAA-1 3000'!C70</f>
        <v>0</v>
      </c>
      <c r="E80" s="300">
        <f>'PAA-1 3000'!E70*'PAA-1 3000'!C70</f>
        <v>26535.910500000002</v>
      </c>
      <c r="F80" s="300">
        <f>'PAA-1 3000'!F70*'PAA-1 3000'!C70</f>
        <v>0</v>
      </c>
      <c r="G80" s="300">
        <f>'PAA-1 3000'!G70*'PAA-1 3000'!C70</f>
        <v>0</v>
      </c>
      <c r="H80" s="300">
        <f>'PAA-1 3000'!H70*'PAA-1 3000'!C70</f>
        <v>0</v>
      </c>
      <c r="I80" s="300">
        <f>'PAA-1 3000'!I70*'PAA-1 3000'!C70</f>
        <v>0</v>
      </c>
      <c r="J80" s="300">
        <f>'PAA-1 3000'!J70*'PAA-1 3000'!C70</f>
        <v>0</v>
      </c>
      <c r="K80" s="300">
        <f>'PAA-1 3000'!K70*'PAA-1 3000'!C70</f>
        <v>0</v>
      </c>
      <c r="L80" s="300">
        <f>'PAA-1 3000'!L70*'PAA-1 3000'!C70</f>
        <v>0</v>
      </c>
      <c r="M80" s="300">
        <f>'PAA-1 3000'!M70*'PAA-1 3000'!C70</f>
        <v>0</v>
      </c>
      <c r="N80" s="300">
        <f>'PAA-1 3000'!N70*'PAA-1 3000'!C70</f>
        <v>0</v>
      </c>
      <c r="O80" s="300">
        <f>'PAA-1 3000'!O70*'PAA-1 3000'!C70</f>
        <v>0</v>
      </c>
      <c r="P80" s="217">
        <f t="shared" si="0"/>
        <v>26535.910500000002</v>
      </c>
      <c r="Q80" s="403">
        <f t="shared" si="1"/>
        <v>0</v>
      </c>
    </row>
    <row r="81" spans="1:17" ht="11.1" customHeight="1">
      <c r="A81" s="311"/>
      <c r="B81" s="399" t="s">
        <v>411</v>
      </c>
      <c r="C81" s="422">
        <f>'PAA-1 3000'!Q71</f>
        <v>2970</v>
      </c>
      <c r="D81" s="300">
        <f>'PAA-1 3000'!D71*'PAA-1 3000'!C71</f>
        <v>0</v>
      </c>
      <c r="E81" s="300">
        <f>'PAA-1 3000'!E71*'PAA-1 3000'!C71</f>
        <v>1485</v>
      </c>
      <c r="F81" s="300">
        <f>'PAA-1 3000'!F71*'PAA-1 3000'!C71</f>
        <v>0</v>
      </c>
      <c r="G81" s="300">
        <f>'PAA-1 3000'!G71*'PAA-1 3000'!C71</f>
        <v>0</v>
      </c>
      <c r="H81" s="300">
        <f>'PAA-1 3000'!H71*'PAA-1 3000'!C71</f>
        <v>0</v>
      </c>
      <c r="I81" s="300">
        <f>'PAA-1 3000'!I71*'PAA-1 3000'!C71</f>
        <v>0</v>
      </c>
      <c r="J81" s="300">
        <f>'PAA-1 3000'!J71*'PAA-1 3000'!C71</f>
        <v>0</v>
      </c>
      <c r="K81" s="300">
        <f>'PAA-1 3000'!K71*'PAA-1 3000'!C71</f>
        <v>1485</v>
      </c>
      <c r="L81" s="300">
        <f>'PAA-1 3000'!L71*'PAA-1 3000'!C71</f>
        <v>0</v>
      </c>
      <c r="M81" s="300">
        <f>'PAA-1 3000'!M71*'PAA-1 3000'!C71</f>
        <v>0</v>
      </c>
      <c r="N81" s="300">
        <f>'PAA-1 3000'!N71*'PAA-1 3000'!C71</f>
        <v>0</v>
      </c>
      <c r="O81" s="300">
        <f>'PAA-1 3000'!O71*'PAA-1 3000'!C71</f>
        <v>0</v>
      </c>
      <c r="P81" s="217">
        <f t="shared" si="0"/>
        <v>2970</v>
      </c>
      <c r="Q81" s="403">
        <f t="shared" si="1"/>
        <v>0</v>
      </c>
    </row>
    <row r="82" spans="1:17" ht="11.1" customHeight="1">
      <c r="A82" s="311"/>
      <c r="B82" s="415" t="s">
        <v>471</v>
      </c>
      <c r="C82" s="563">
        <f>SUM(C75:C81)</f>
        <v>390855.9105</v>
      </c>
      <c r="D82" s="563">
        <f t="shared" ref="D82:P82" si="12">SUM(D75:D81)</f>
        <v>16500</v>
      </c>
      <c r="E82" s="563">
        <f t="shared" si="12"/>
        <v>170745.9105</v>
      </c>
      <c r="F82" s="563">
        <f t="shared" si="12"/>
        <v>16500</v>
      </c>
      <c r="G82" s="563">
        <f t="shared" si="12"/>
        <v>16500</v>
      </c>
      <c r="H82" s="563">
        <f t="shared" si="12"/>
        <v>16500</v>
      </c>
      <c r="I82" s="563">
        <f t="shared" si="12"/>
        <v>16500</v>
      </c>
      <c r="J82" s="563">
        <f t="shared" si="12"/>
        <v>16500</v>
      </c>
      <c r="K82" s="563">
        <f t="shared" si="12"/>
        <v>55110</v>
      </c>
      <c r="L82" s="563">
        <f t="shared" si="12"/>
        <v>16500</v>
      </c>
      <c r="M82" s="563">
        <f t="shared" si="12"/>
        <v>16500</v>
      </c>
      <c r="N82" s="563">
        <f t="shared" si="12"/>
        <v>16500</v>
      </c>
      <c r="O82" s="563">
        <f t="shared" si="12"/>
        <v>16500</v>
      </c>
      <c r="P82" s="563">
        <f t="shared" si="12"/>
        <v>390855.9105</v>
      </c>
      <c r="Q82" s="403"/>
    </row>
    <row r="83" spans="1:17" ht="11.1" customHeight="1">
      <c r="A83" s="311">
        <v>34100001</v>
      </c>
      <c r="B83" s="413" t="s">
        <v>413</v>
      </c>
      <c r="C83" s="422"/>
      <c r="D83" s="300"/>
      <c r="E83" s="300"/>
      <c r="F83" s="300"/>
      <c r="G83" s="300"/>
      <c r="H83" s="300"/>
      <c r="I83" s="300"/>
      <c r="J83" s="300"/>
      <c r="K83" s="300"/>
      <c r="L83" s="300"/>
      <c r="M83" s="300"/>
      <c r="N83" s="300"/>
      <c r="O83" s="300"/>
      <c r="P83" s="217"/>
      <c r="Q83" s="403"/>
    </row>
    <row r="84" spans="1:17" ht="11.1" customHeight="1">
      <c r="A84" s="311"/>
      <c r="B84" s="282" t="s">
        <v>414</v>
      </c>
      <c r="C84" s="422">
        <f>'PAA-1 3000'!Q73</f>
        <v>19800</v>
      </c>
      <c r="D84" s="300">
        <f>'PAA-1 3000'!D73*'PAA-1 3000'!C73</f>
        <v>1650</v>
      </c>
      <c r="E84" s="300">
        <f>'PAA-1 3000'!E73*'PAA-1 3000'!C73</f>
        <v>1650</v>
      </c>
      <c r="F84" s="300">
        <f>'PAA-1 3000'!F73*'PAA-1 3000'!C73</f>
        <v>1650</v>
      </c>
      <c r="G84" s="300">
        <f>'PAA-1 3000'!G73*'PAA-1 3000'!C73</f>
        <v>1650</v>
      </c>
      <c r="H84" s="300">
        <f>'PAA-1 3000'!H73*'PAA-1 3000'!C73</f>
        <v>1650</v>
      </c>
      <c r="I84" s="300">
        <f>'PAA-1 3000'!I73*'PAA-1 3000'!C73</f>
        <v>1650</v>
      </c>
      <c r="J84" s="300">
        <f>'PAA-1 3000'!J73*'PAA-1 3000'!C73</f>
        <v>1650</v>
      </c>
      <c r="K84" s="300">
        <f>'PAA-1 3000'!K73*'PAA-1 3000'!C73</f>
        <v>1650</v>
      </c>
      <c r="L84" s="300">
        <f>'PAA-1 3000'!L73*'PAA-1 3000'!C73</f>
        <v>1650</v>
      </c>
      <c r="M84" s="300">
        <f>'PAA-1 3000'!M73*'PAA-1 3000'!C73</f>
        <v>1650</v>
      </c>
      <c r="N84" s="300">
        <f>'PAA-1 3000'!N73*'PAA-1 3000'!C73</f>
        <v>1650</v>
      </c>
      <c r="O84" s="300">
        <f>'PAA-1 3000'!O73*'PAA-1 3000'!C73</f>
        <v>1650</v>
      </c>
      <c r="P84" s="217">
        <f t="shared" si="0"/>
        <v>19800</v>
      </c>
      <c r="Q84" s="403">
        <f t="shared" si="1"/>
        <v>0</v>
      </c>
    </row>
    <row r="85" spans="1:17" ht="11.1" customHeight="1">
      <c r="A85" s="311"/>
      <c r="B85" s="415" t="s">
        <v>471</v>
      </c>
      <c r="C85" s="563">
        <f>SUM(C84)</f>
        <v>19800</v>
      </c>
      <c r="D85" s="563">
        <f t="shared" ref="D85:P85" si="13">SUM(D84)</f>
        <v>1650</v>
      </c>
      <c r="E85" s="563">
        <f t="shared" si="13"/>
        <v>1650</v>
      </c>
      <c r="F85" s="563">
        <f t="shared" si="13"/>
        <v>1650</v>
      </c>
      <c r="G85" s="563">
        <f t="shared" si="13"/>
        <v>1650</v>
      </c>
      <c r="H85" s="563">
        <f t="shared" si="13"/>
        <v>1650</v>
      </c>
      <c r="I85" s="563">
        <f t="shared" si="13"/>
        <v>1650</v>
      </c>
      <c r="J85" s="563">
        <f t="shared" si="13"/>
        <v>1650</v>
      </c>
      <c r="K85" s="563">
        <f t="shared" si="13"/>
        <v>1650</v>
      </c>
      <c r="L85" s="563">
        <f t="shared" si="13"/>
        <v>1650</v>
      </c>
      <c r="M85" s="563">
        <f t="shared" si="13"/>
        <v>1650</v>
      </c>
      <c r="N85" s="563">
        <f t="shared" si="13"/>
        <v>1650</v>
      </c>
      <c r="O85" s="563">
        <f t="shared" si="13"/>
        <v>1650</v>
      </c>
      <c r="P85" s="563">
        <f t="shared" si="13"/>
        <v>19800</v>
      </c>
      <c r="Q85" s="403"/>
    </row>
    <row r="86" spans="1:17" ht="11.1" customHeight="1">
      <c r="A86" s="311">
        <v>34500001</v>
      </c>
      <c r="B86" s="398" t="s">
        <v>94</v>
      </c>
      <c r="C86" s="422"/>
      <c r="D86" s="300"/>
      <c r="E86" s="300"/>
      <c r="F86" s="300"/>
      <c r="G86" s="300"/>
      <c r="H86" s="300"/>
      <c r="I86" s="300"/>
      <c r="J86" s="300"/>
      <c r="K86" s="300"/>
      <c r="L86" s="300"/>
      <c r="M86" s="300"/>
      <c r="N86" s="300"/>
      <c r="O86" s="300"/>
      <c r="P86" s="217"/>
      <c r="Q86" s="403"/>
    </row>
    <row r="87" spans="1:17" ht="11.1" customHeight="1">
      <c r="A87" s="311"/>
      <c r="B87" s="412" t="s">
        <v>95</v>
      </c>
      <c r="C87" s="422">
        <f>'PAA-1 3000'!Q75</f>
        <v>8250</v>
      </c>
      <c r="D87" s="300">
        <f>'PAA-1 3000'!D75*'PAA-1 3000'!C75</f>
        <v>0</v>
      </c>
      <c r="E87" s="300">
        <f>'PAA-1 3000'!E75*'PAA-1 3000'!C75</f>
        <v>0</v>
      </c>
      <c r="F87" s="300">
        <f>'PAA-1 3000'!F75*'PAA-1 3000'!C75</f>
        <v>0</v>
      </c>
      <c r="G87" s="300">
        <f>'PAA-1 3000'!G75*'PAA-1 3000'!C75</f>
        <v>0</v>
      </c>
      <c r="H87" s="300">
        <f>'PAA-1 3000'!H75*'PAA-1 3000'!C75</f>
        <v>0</v>
      </c>
      <c r="I87" s="300">
        <f>'PAA-1 3000'!I75*'PAA-1 3000'!C75</f>
        <v>0</v>
      </c>
      <c r="J87" s="300">
        <f>'PAA-1 3000'!J75*'PAA-1 3000'!C75</f>
        <v>0</v>
      </c>
      <c r="K87" s="300">
        <f>'PAA-1 3000'!K75*'PAA-1 3000'!C75</f>
        <v>0</v>
      </c>
      <c r="L87" s="300">
        <f>'PAA-1 3000'!L75*'PAA-1 3000'!C75</f>
        <v>0</v>
      </c>
      <c r="M87" s="300">
        <f>'PAA-1 3000'!M75*'PAA-1 3000'!C75</f>
        <v>0</v>
      </c>
      <c r="N87" s="300">
        <f>'PAA-1 3000'!N75*'PAA-1 3000'!C75</f>
        <v>0</v>
      </c>
      <c r="O87" s="300">
        <f>'PAA-1 3000'!O75*'PAA-1 3000'!C75</f>
        <v>8250</v>
      </c>
      <c r="P87" s="217">
        <f t="shared" ref="P87:P155" si="14">SUM(D87:O87)</f>
        <v>8250</v>
      </c>
      <c r="Q87" s="403">
        <f t="shared" ref="Q87:Q155" si="15">+C87-P87</f>
        <v>0</v>
      </c>
    </row>
    <row r="88" spans="1:17" ht="11.1" customHeight="1">
      <c r="A88" s="311"/>
      <c r="B88" s="415" t="s">
        <v>471</v>
      </c>
      <c r="C88" s="563">
        <f>SUM(C87)</f>
        <v>8250</v>
      </c>
      <c r="D88" s="563">
        <f t="shared" ref="D88:P88" si="16">SUM(D87)</f>
        <v>0</v>
      </c>
      <c r="E88" s="563">
        <f t="shared" si="16"/>
        <v>0</v>
      </c>
      <c r="F88" s="563">
        <f t="shared" si="16"/>
        <v>0</v>
      </c>
      <c r="G88" s="563">
        <f t="shared" si="16"/>
        <v>0</v>
      </c>
      <c r="H88" s="563">
        <f t="shared" si="16"/>
        <v>0</v>
      </c>
      <c r="I88" s="563">
        <f t="shared" si="16"/>
        <v>0</v>
      </c>
      <c r="J88" s="563">
        <f t="shared" si="16"/>
        <v>0</v>
      </c>
      <c r="K88" s="563">
        <f t="shared" si="16"/>
        <v>0</v>
      </c>
      <c r="L88" s="563">
        <f t="shared" si="16"/>
        <v>0</v>
      </c>
      <c r="M88" s="563">
        <f t="shared" si="16"/>
        <v>0</v>
      </c>
      <c r="N88" s="563">
        <f t="shared" si="16"/>
        <v>0</v>
      </c>
      <c r="O88" s="563">
        <f t="shared" si="16"/>
        <v>8250</v>
      </c>
      <c r="P88" s="563">
        <f t="shared" si="16"/>
        <v>8250</v>
      </c>
      <c r="Q88" s="403"/>
    </row>
    <row r="89" spans="1:17" ht="11.1" customHeight="1">
      <c r="A89" s="311">
        <v>34900001</v>
      </c>
      <c r="B89" s="413" t="s">
        <v>415</v>
      </c>
      <c r="C89" s="422"/>
      <c r="D89" s="300"/>
      <c r="E89" s="300"/>
      <c r="F89" s="300"/>
      <c r="G89" s="300"/>
      <c r="H89" s="300"/>
      <c r="I89" s="300"/>
      <c r="J89" s="300"/>
      <c r="K89" s="300"/>
      <c r="L89" s="300"/>
      <c r="M89" s="300"/>
      <c r="N89" s="300"/>
      <c r="O89" s="300"/>
      <c r="P89" s="217"/>
      <c r="Q89" s="403"/>
    </row>
    <row r="90" spans="1:17" ht="11.1" customHeight="1">
      <c r="A90" s="311"/>
      <c r="B90" s="279" t="s">
        <v>416</v>
      </c>
      <c r="C90" s="422">
        <f>'PAA-1 3000'!Q77</f>
        <v>4950</v>
      </c>
      <c r="D90" s="300">
        <f>'PAA-1 3000'!D77*'PAA-1 3000'!C77</f>
        <v>412.5</v>
      </c>
      <c r="E90" s="300">
        <f>'PAA-1 3000'!E77*'PAA-1 3000'!C77</f>
        <v>412.5</v>
      </c>
      <c r="F90" s="300">
        <f>'PAA-1 3000'!F77*'PAA-1 3000'!C77</f>
        <v>412.5</v>
      </c>
      <c r="G90" s="300">
        <f>'PAA-1 3000'!G77*'PAA-1 3000'!C77</f>
        <v>412.5</v>
      </c>
      <c r="H90" s="300">
        <f>'PAA-1 3000'!H77*'PAA-1 3000'!C77</f>
        <v>412.5</v>
      </c>
      <c r="I90" s="300">
        <f>'PAA-1 3000'!I77*'PAA-1 3000'!C77</f>
        <v>412.5</v>
      </c>
      <c r="J90" s="300">
        <f>'PAA-1 3000'!J77*'PAA-1 3000'!C77</f>
        <v>412.5</v>
      </c>
      <c r="K90" s="300">
        <f>'PAA-1 3000'!K77*'PAA-1 3000'!C77</f>
        <v>412.5</v>
      </c>
      <c r="L90" s="300">
        <f>'PAA-1 3000'!L77*'PAA-1 3000'!C77</f>
        <v>412.5</v>
      </c>
      <c r="M90" s="300">
        <f>'PAA-1 3000'!M77*'PAA-1 3000'!C77</f>
        <v>412.5</v>
      </c>
      <c r="N90" s="300">
        <f>'PAA-1 3000'!N77*'PAA-1 3000'!C77</f>
        <v>412.5</v>
      </c>
      <c r="O90" s="300">
        <f>'PAA-1 3000'!O77*'PAA-1 3000'!C77</f>
        <v>412.5</v>
      </c>
      <c r="P90" s="217">
        <f t="shared" si="14"/>
        <v>4950</v>
      </c>
      <c r="Q90" s="403">
        <f t="shared" si="15"/>
        <v>0</v>
      </c>
    </row>
    <row r="91" spans="1:17" ht="11.1" customHeight="1">
      <c r="A91" s="311"/>
      <c r="B91" s="415" t="s">
        <v>471</v>
      </c>
      <c r="C91" s="563">
        <f>SUM(C90)</f>
        <v>4950</v>
      </c>
      <c r="D91" s="563">
        <f t="shared" ref="D91:P91" si="17">SUM(D90)</f>
        <v>412.5</v>
      </c>
      <c r="E91" s="563">
        <f t="shared" si="17"/>
        <v>412.5</v>
      </c>
      <c r="F91" s="563">
        <f t="shared" si="17"/>
        <v>412.5</v>
      </c>
      <c r="G91" s="563">
        <f t="shared" si="17"/>
        <v>412.5</v>
      </c>
      <c r="H91" s="563">
        <f t="shared" si="17"/>
        <v>412.5</v>
      </c>
      <c r="I91" s="563">
        <f t="shared" si="17"/>
        <v>412.5</v>
      </c>
      <c r="J91" s="563">
        <f t="shared" si="17"/>
        <v>412.5</v>
      </c>
      <c r="K91" s="563">
        <f t="shared" si="17"/>
        <v>412.5</v>
      </c>
      <c r="L91" s="563">
        <f t="shared" si="17"/>
        <v>412.5</v>
      </c>
      <c r="M91" s="563">
        <f t="shared" si="17"/>
        <v>412.5</v>
      </c>
      <c r="N91" s="563">
        <f t="shared" si="17"/>
        <v>412.5</v>
      </c>
      <c r="O91" s="563">
        <f t="shared" si="17"/>
        <v>412.5</v>
      </c>
      <c r="P91" s="563">
        <f t="shared" si="17"/>
        <v>4950</v>
      </c>
      <c r="Q91" s="403"/>
    </row>
    <row r="92" spans="1:17" ht="11.1" customHeight="1">
      <c r="A92" s="311">
        <v>35100001</v>
      </c>
      <c r="B92" s="414" t="s">
        <v>96</v>
      </c>
      <c r="C92" s="422"/>
      <c r="D92" s="300"/>
      <c r="E92" s="300"/>
      <c r="F92" s="300"/>
      <c r="G92" s="300"/>
      <c r="H92" s="300"/>
      <c r="I92" s="300"/>
      <c r="J92" s="300"/>
      <c r="K92" s="300"/>
      <c r="L92" s="300"/>
      <c r="M92" s="300"/>
      <c r="N92" s="300"/>
      <c r="O92" s="300"/>
      <c r="P92" s="217"/>
      <c r="Q92" s="403"/>
    </row>
    <row r="93" spans="1:17" ht="11.1" customHeight="1">
      <c r="A93" s="311"/>
      <c r="B93" s="281" t="s">
        <v>97</v>
      </c>
      <c r="C93" s="422">
        <f>'PAA-1 3000'!Q79</f>
        <v>19800</v>
      </c>
      <c r="D93" s="300">
        <f>'PAA-1 3000'!D79*'PAA-1 3000'!C79</f>
        <v>0</v>
      </c>
      <c r="E93" s="300">
        <f>'PAA-1 3000'!E79*'PAA-1 3000'!C79</f>
        <v>9900</v>
      </c>
      <c r="F93" s="300">
        <f>'PAA-1 3000'!F79*'PAA-1 3000'!C79</f>
        <v>0</v>
      </c>
      <c r="G93" s="300">
        <f>'PAA-1 3000'!G79*'PAA-1 3000'!C79</f>
        <v>0</v>
      </c>
      <c r="H93" s="300">
        <f>'PAA-1 3000'!H79*'PAA-1 3000'!C79</f>
        <v>0</v>
      </c>
      <c r="I93" s="300">
        <f>'PAA-1 3000'!I79*'PAA-1 3000'!C79</f>
        <v>0</v>
      </c>
      <c r="J93" s="300">
        <f>'PAA-1 3000'!J79*'PAA-1 3000'!C79</f>
        <v>9900</v>
      </c>
      <c r="K93" s="300">
        <f>'PAA-1 3000'!K79*'PAA-1 3000'!C79</f>
        <v>0</v>
      </c>
      <c r="L93" s="300">
        <f>'PAA-1 3000'!L79*'PAA-1 3000'!C79</f>
        <v>0</v>
      </c>
      <c r="M93" s="300">
        <f>'PAA-1 3000'!M79*'PAA-1 3000'!C79</f>
        <v>0</v>
      </c>
      <c r="N93" s="300">
        <f>'PAA-1 3000'!N79*'PAA-1 3000'!C79</f>
        <v>0</v>
      </c>
      <c r="O93" s="300">
        <f>'PAA-1 3000'!O79*'PAA-1 3000'!C79</f>
        <v>0</v>
      </c>
      <c r="P93" s="217">
        <f t="shared" si="14"/>
        <v>19800</v>
      </c>
      <c r="Q93" s="403">
        <f t="shared" si="15"/>
        <v>0</v>
      </c>
    </row>
    <row r="94" spans="1:17" ht="11.1" customHeight="1">
      <c r="A94" s="311"/>
      <c r="B94" s="415" t="s">
        <v>471</v>
      </c>
      <c r="C94" s="563">
        <f>SUM(C93)</f>
        <v>19800</v>
      </c>
      <c r="D94" s="563">
        <f t="shared" ref="D94:P94" si="18">SUM(D93)</f>
        <v>0</v>
      </c>
      <c r="E94" s="563">
        <f t="shared" si="18"/>
        <v>9900</v>
      </c>
      <c r="F94" s="563">
        <f t="shared" si="18"/>
        <v>0</v>
      </c>
      <c r="G94" s="563">
        <f t="shared" si="18"/>
        <v>0</v>
      </c>
      <c r="H94" s="563">
        <f t="shared" si="18"/>
        <v>0</v>
      </c>
      <c r="I94" s="563">
        <f t="shared" si="18"/>
        <v>0</v>
      </c>
      <c r="J94" s="563">
        <f t="shared" si="18"/>
        <v>9900</v>
      </c>
      <c r="K94" s="563">
        <f t="shared" si="18"/>
        <v>0</v>
      </c>
      <c r="L94" s="563">
        <f t="shared" si="18"/>
        <v>0</v>
      </c>
      <c r="M94" s="563">
        <f t="shared" si="18"/>
        <v>0</v>
      </c>
      <c r="N94" s="563">
        <f t="shared" si="18"/>
        <v>0</v>
      </c>
      <c r="O94" s="563">
        <f t="shared" si="18"/>
        <v>0</v>
      </c>
      <c r="P94" s="563">
        <f t="shared" si="18"/>
        <v>19800</v>
      </c>
      <c r="Q94" s="403"/>
    </row>
    <row r="95" spans="1:17" ht="11.1" customHeight="1">
      <c r="A95" s="311">
        <v>35200001</v>
      </c>
      <c r="B95" s="407" t="s">
        <v>195</v>
      </c>
      <c r="C95" s="422"/>
      <c r="D95" s="300"/>
      <c r="E95" s="300"/>
      <c r="F95" s="300"/>
      <c r="G95" s="300"/>
      <c r="H95" s="300"/>
      <c r="I95" s="300"/>
      <c r="J95" s="300"/>
      <c r="K95" s="300"/>
      <c r="L95" s="300"/>
      <c r="M95" s="300"/>
      <c r="N95" s="300"/>
      <c r="O95" s="300"/>
      <c r="P95" s="217"/>
      <c r="Q95" s="403"/>
    </row>
    <row r="96" spans="1:17" ht="11.1" customHeight="1">
      <c r="A96" s="311"/>
      <c r="B96" s="281" t="s">
        <v>98</v>
      </c>
      <c r="C96" s="422">
        <f>'PAA-1 3000'!Q81</f>
        <v>8250</v>
      </c>
      <c r="D96" s="300">
        <f>'PAA-1 3000'!D81*'PAA-1 3000'!C81</f>
        <v>0</v>
      </c>
      <c r="E96" s="300">
        <f>'PAA-1 3000'!E81*'PAA-1 3000'!C81</f>
        <v>4125</v>
      </c>
      <c r="F96" s="300">
        <f>'PAA-1 3000'!F81*'PAA-1 3000'!C81</f>
        <v>0</v>
      </c>
      <c r="G96" s="300">
        <f>'PAA-1 3000'!G81*'PAA-1 3000'!C81</f>
        <v>0</v>
      </c>
      <c r="H96" s="300">
        <f>'PAA-1 3000'!H81*'PAA-1 3000'!C81</f>
        <v>0</v>
      </c>
      <c r="I96" s="300">
        <f>'PAA-1 3000'!I81*'PAA-1 3000'!C81</f>
        <v>0</v>
      </c>
      <c r="J96" s="300">
        <f>'PAA-1 3000'!J81*'PAA-1 3000'!C81</f>
        <v>4125</v>
      </c>
      <c r="K96" s="300">
        <f>'PAA-1 3000'!K81*'PAA-1 3000'!C81</f>
        <v>0</v>
      </c>
      <c r="L96" s="300">
        <f>'PAA-1 3000'!L81*'PAA-1 3000'!C81</f>
        <v>0</v>
      </c>
      <c r="M96" s="300">
        <f>'PAA-1 3000'!M81*'PAA-1 3000'!C81</f>
        <v>0</v>
      </c>
      <c r="N96" s="300">
        <f>'PAA-1 3000'!N81*'PAA-1 3000'!C81</f>
        <v>0</v>
      </c>
      <c r="O96" s="300">
        <f>'PAA-1 3000'!O81*'PAA-1 3000'!C81</f>
        <v>0</v>
      </c>
      <c r="P96" s="217">
        <f t="shared" si="14"/>
        <v>8250</v>
      </c>
      <c r="Q96" s="403">
        <f t="shared" si="15"/>
        <v>0</v>
      </c>
    </row>
    <row r="97" spans="1:17" ht="11.1" customHeight="1">
      <c r="A97" s="311"/>
      <c r="B97" s="415" t="s">
        <v>471</v>
      </c>
      <c r="C97" s="563">
        <f>SUM(C96)</f>
        <v>8250</v>
      </c>
      <c r="D97" s="563">
        <f t="shared" ref="D97:P97" si="19">SUM(D96)</f>
        <v>0</v>
      </c>
      <c r="E97" s="563">
        <f t="shared" si="19"/>
        <v>4125</v>
      </c>
      <c r="F97" s="563">
        <f t="shared" si="19"/>
        <v>0</v>
      </c>
      <c r="G97" s="563">
        <f t="shared" si="19"/>
        <v>0</v>
      </c>
      <c r="H97" s="563">
        <f t="shared" si="19"/>
        <v>0</v>
      </c>
      <c r="I97" s="563">
        <f t="shared" si="19"/>
        <v>0</v>
      </c>
      <c r="J97" s="563">
        <f t="shared" si="19"/>
        <v>4125</v>
      </c>
      <c r="K97" s="563">
        <f t="shared" si="19"/>
        <v>0</v>
      </c>
      <c r="L97" s="563">
        <f t="shared" si="19"/>
        <v>0</v>
      </c>
      <c r="M97" s="563">
        <f t="shared" si="19"/>
        <v>0</v>
      </c>
      <c r="N97" s="563">
        <f t="shared" si="19"/>
        <v>0</v>
      </c>
      <c r="O97" s="563">
        <f t="shared" si="19"/>
        <v>0</v>
      </c>
      <c r="P97" s="563">
        <f t="shared" si="19"/>
        <v>8250</v>
      </c>
      <c r="Q97" s="403"/>
    </row>
    <row r="98" spans="1:17" ht="11.1" customHeight="1">
      <c r="A98" s="311">
        <v>35900001</v>
      </c>
      <c r="B98" s="415" t="s">
        <v>474</v>
      </c>
      <c r="C98" s="422"/>
      <c r="D98" s="300"/>
      <c r="E98" s="300"/>
      <c r="F98" s="300"/>
      <c r="G98" s="300"/>
      <c r="H98" s="300"/>
      <c r="I98" s="300"/>
      <c r="J98" s="300"/>
      <c r="K98" s="300"/>
      <c r="L98" s="300"/>
      <c r="M98" s="300"/>
      <c r="N98" s="300"/>
      <c r="O98" s="300"/>
      <c r="P98" s="217"/>
      <c r="Q98" s="403">
        <f t="shared" si="15"/>
        <v>0</v>
      </c>
    </row>
    <row r="99" spans="1:17" ht="11.1" customHeight="1">
      <c r="A99" s="311"/>
      <c r="B99" s="408" t="s">
        <v>418</v>
      </c>
      <c r="C99" s="423">
        <f>'PAA-1 3000'!Q83</f>
        <v>5000</v>
      </c>
      <c r="D99" s="405">
        <f>'PAA-1 3000'!D83*'PAA-1 3000'!C83</f>
        <v>0</v>
      </c>
      <c r="E99" s="405">
        <f>'PAA-1 3000'!E83*'PAA-1 3000'!C83</f>
        <v>0</v>
      </c>
      <c r="F99" s="405">
        <f>'PAA-1 3000'!F83*'PAA-1 3000'!C83</f>
        <v>0</v>
      </c>
      <c r="G99" s="405">
        <f>'PAA-1 3000'!G83*'PAA-1 3000'!C83</f>
        <v>0</v>
      </c>
      <c r="H99" s="405">
        <f>'PAA-1 3000'!H83*'PAA-1 3000'!C83</f>
        <v>0</v>
      </c>
      <c r="I99" s="405">
        <f>'PAA-1 3000'!I83*'PAA-1 3000'!C83</f>
        <v>0</v>
      </c>
      <c r="J99" s="405">
        <f>'PAA-1 3000'!J83*'PAA-1 3000'!C83</f>
        <v>0</v>
      </c>
      <c r="K99" s="405">
        <f>'PAA-1 3000'!K83*'PAA-1 3000'!C83</f>
        <v>5000</v>
      </c>
      <c r="L99" s="405">
        <f>'PAA-1 3000'!L83*'PAA-1 3000'!C83</f>
        <v>0</v>
      </c>
      <c r="M99" s="405">
        <f>'PAA-1 3000'!M83*'PAA-1 3000'!C83</f>
        <v>0</v>
      </c>
      <c r="N99" s="405">
        <f>'PAA-1 3000'!N83*'PAA-1 3000'!C83</f>
        <v>0</v>
      </c>
      <c r="O99" s="405">
        <f>'PAA-1 3000'!O83*'PAA-1 3000'!C83</f>
        <v>0</v>
      </c>
      <c r="P99" s="406">
        <f t="shared" si="14"/>
        <v>5000</v>
      </c>
      <c r="Q99" s="403">
        <f t="shared" si="15"/>
        <v>0</v>
      </c>
    </row>
    <row r="100" spans="1:17" ht="11.1" customHeight="1">
      <c r="A100" s="311"/>
      <c r="B100" s="408" t="s">
        <v>419</v>
      </c>
      <c r="C100" s="423">
        <f>'PAA-1 3000'!Q84</f>
        <v>20000</v>
      </c>
      <c r="D100" s="405">
        <f>'PAA-1 3000'!D84*'PAA-1 3000'!C84</f>
        <v>0</v>
      </c>
      <c r="E100" s="405">
        <f>'PAA-1 3000'!E84*'PAA-1 3000'!C84</f>
        <v>0</v>
      </c>
      <c r="F100" s="405">
        <f>'PAA-1 3000'!F84*'PAA-1 3000'!C84</f>
        <v>0</v>
      </c>
      <c r="G100" s="405">
        <f>'PAA-1 3000'!G84*'PAA-1 3000'!C84</f>
        <v>0</v>
      </c>
      <c r="H100" s="405">
        <f>'PAA-1 3000'!H84*'PAA-1 3000'!C84</f>
        <v>0</v>
      </c>
      <c r="I100" s="405">
        <f>'PAA-1 3000'!I84*'PAA-1 3000'!C84</f>
        <v>0</v>
      </c>
      <c r="J100" s="405">
        <f>'PAA-1 3000'!J84*'PAA-1 3000'!C84</f>
        <v>0</v>
      </c>
      <c r="K100" s="405">
        <f>'PAA-1 3000'!K84*'PAA-1 3000'!C84</f>
        <v>20000</v>
      </c>
      <c r="L100" s="405">
        <f>'PAA-1 3000'!L84*'PAA-1 3000'!C84</f>
        <v>0</v>
      </c>
      <c r="M100" s="405">
        <f>'PAA-1 3000'!M84*'PAA-1 3000'!C84</f>
        <v>0</v>
      </c>
      <c r="N100" s="405">
        <f>'PAA-1 3000'!N84*'PAA-1 3000'!C84</f>
        <v>0</v>
      </c>
      <c r="O100" s="405">
        <f>'PAA-1 3000'!O84*'PAA-1 3000'!C84</f>
        <v>0</v>
      </c>
      <c r="P100" s="406">
        <f t="shared" si="14"/>
        <v>20000</v>
      </c>
      <c r="Q100" s="403">
        <f t="shared" si="15"/>
        <v>0</v>
      </c>
    </row>
    <row r="101" spans="1:17" ht="11.1" customHeight="1">
      <c r="A101" s="311"/>
      <c r="B101" s="415" t="s">
        <v>471</v>
      </c>
      <c r="C101" s="563">
        <f>SUM(C99:C100)</f>
        <v>25000</v>
      </c>
      <c r="D101" s="563">
        <f t="shared" ref="D101:P101" si="20">SUM(D99:D100)</f>
        <v>0</v>
      </c>
      <c r="E101" s="563">
        <f t="shared" si="20"/>
        <v>0</v>
      </c>
      <c r="F101" s="563">
        <f t="shared" si="20"/>
        <v>0</v>
      </c>
      <c r="G101" s="563">
        <f t="shared" si="20"/>
        <v>0</v>
      </c>
      <c r="H101" s="563">
        <f t="shared" si="20"/>
        <v>0</v>
      </c>
      <c r="I101" s="563">
        <f t="shared" si="20"/>
        <v>0</v>
      </c>
      <c r="J101" s="563">
        <f t="shared" si="20"/>
        <v>0</v>
      </c>
      <c r="K101" s="563">
        <f t="shared" si="20"/>
        <v>25000</v>
      </c>
      <c r="L101" s="563">
        <f t="shared" si="20"/>
        <v>0</v>
      </c>
      <c r="M101" s="563">
        <f t="shared" si="20"/>
        <v>0</v>
      </c>
      <c r="N101" s="563">
        <f t="shared" si="20"/>
        <v>0</v>
      </c>
      <c r="O101" s="563">
        <f t="shared" si="20"/>
        <v>0</v>
      </c>
      <c r="P101" s="563">
        <f t="shared" si="20"/>
        <v>25000</v>
      </c>
      <c r="Q101" s="403"/>
    </row>
    <row r="102" spans="1:17" ht="11.1" customHeight="1">
      <c r="A102" s="311">
        <v>36100003</v>
      </c>
      <c r="B102" s="407" t="s">
        <v>196</v>
      </c>
      <c r="C102" s="422"/>
      <c r="D102" s="300">
        <f>'PAA-1 3000'!D85*'PAA-1 3000'!C85</f>
        <v>0</v>
      </c>
      <c r="E102" s="300">
        <f>'PAA-1 3000'!E85*'PAA-1 3000'!C85</f>
        <v>0</v>
      </c>
      <c r="F102" s="300">
        <f>'PAA-1 3000'!F85*'PAA-1 3000'!C85</f>
        <v>0</v>
      </c>
      <c r="G102" s="300">
        <f>'PAA-1 3000'!G85*'PAA-1 3000'!C85</f>
        <v>0</v>
      </c>
      <c r="H102" s="300">
        <f>'PAA-1 3000'!H85*'PAA-1 3000'!C85</f>
        <v>0</v>
      </c>
      <c r="I102" s="300">
        <f>'PAA-1 3000'!I85*'PAA-1 3000'!C85</f>
        <v>0</v>
      </c>
      <c r="J102" s="300">
        <f>'PAA-1 3000'!J85*'PAA-1 3000'!C85</f>
        <v>0</v>
      </c>
      <c r="K102" s="300">
        <f>'PAA-1 3000'!K85*'PAA-1 3000'!C85</f>
        <v>0</v>
      </c>
      <c r="L102" s="300">
        <f>'PAA-1 3000'!L85*'PAA-1 3000'!C85</f>
        <v>0</v>
      </c>
      <c r="M102" s="300">
        <f>'PAA-1 3000'!M85*'PAA-1 3000'!C85</f>
        <v>0</v>
      </c>
      <c r="N102" s="300">
        <f>'PAA-1 3000'!N85*'PAA-1 3000'!C85</f>
        <v>0</v>
      </c>
      <c r="O102" s="300">
        <f>'PAA-1 3000'!O85*'PAA-1 3000'!C85</f>
        <v>0</v>
      </c>
      <c r="P102" s="217"/>
      <c r="Q102" s="403"/>
    </row>
    <row r="103" spans="1:17" ht="11.1" customHeight="1">
      <c r="A103" s="311"/>
      <c r="B103" s="279" t="s">
        <v>420</v>
      </c>
      <c r="C103" s="422">
        <f>'PAA-1 3000'!Q86</f>
        <v>1485</v>
      </c>
      <c r="D103" s="300">
        <f>'PAA-1 3000'!D86*'PAA-1 3000'!C86</f>
        <v>0</v>
      </c>
      <c r="E103" s="300">
        <f>'PAA-1 3000'!E86*'PAA-1 3000'!C86</f>
        <v>1485</v>
      </c>
      <c r="F103" s="300">
        <f>'PAA-1 3000'!F86*'PAA-1 3000'!C86</f>
        <v>0</v>
      </c>
      <c r="G103" s="300">
        <f>'PAA-1 3000'!G86*'PAA-1 3000'!C86</f>
        <v>0</v>
      </c>
      <c r="H103" s="300">
        <f>'PAA-1 3000'!H86*'PAA-1 3000'!C86</f>
        <v>0</v>
      </c>
      <c r="I103" s="300">
        <f>'PAA-1 3000'!I86*'PAA-1 3000'!C86</f>
        <v>0</v>
      </c>
      <c r="J103" s="300">
        <f>'PAA-1 3000'!J86*'PAA-1 3000'!C86</f>
        <v>0</v>
      </c>
      <c r="K103" s="300">
        <f>'PAA-1 3000'!K86*'PAA-1 3000'!C86</f>
        <v>0</v>
      </c>
      <c r="L103" s="300">
        <f>'PAA-1 3000'!L86*'PAA-1 3000'!C86</f>
        <v>0</v>
      </c>
      <c r="M103" s="300">
        <f>'PAA-1 3000'!M86*'PAA-1 3000'!C86</f>
        <v>0</v>
      </c>
      <c r="N103" s="300">
        <f>'PAA-1 3000'!N86*'PAA-1 3000'!C86</f>
        <v>0</v>
      </c>
      <c r="O103" s="300">
        <f>'PAA-1 3000'!O86*'PAA-1 3000'!C86</f>
        <v>0</v>
      </c>
      <c r="P103" s="217">
        <f t="shared" si="14"/>
        <v>1485</v>
      </c>
      <c r="Q103" s="403">
        <f t="shared" si="15"/>
        <v>0</v>
      </c>
    </row>
    <row r="104" spans="1:17" ht="11.1" customHeight="1">
      <c r="A104" s="311"/>
      <c r="B104" s="415" t="s">
        <v>471</v>
      </c>
      <c r="C104" s="563">
        <f>SUM(C103)</f>
        <v>1485</v>
      </c>
      <c r="D104" s="563">
        <f t="shared" ref="D104:P104" si="21">SUM(D103)</f>
        <v>0</v>
      </c>
      <c r="E104" s="563">
        <f t="shared" si="21"/>
        <v>1485</v>
      </c>
      <c r="F104" s="563">
        <f t="shared" si="21"/>
        <v>0</v>
      </c>
      <c r="G104" s="563">
        <f t="shared" si="21"/>
        <v>0</v>
      </c>
      <c r="H104" s="563">
        <f t="shared" si="21"/>
        <v>0</v>
      </c>
      <c r="I104" s="563">
        <f t="shared" si="21"/>
        <v>0</v>
      </c>
      <c r="J104" s="563">
        <f t="shared" si="21"/>
        <v>0</v>
      </c>
      <c r="K104" s="563">
        <f t="shared" si="21"/>
        <v>0</v>
      </c>
      <c r="L104" s="563">
        <f t="shared" si="21"/>
        <v>0</v>
      </c>
      <c r="M104" s="563">
        <f t="shared" si="21"/>
        <v>0</v>
      </c>
      <c r="N104" s="563">
        <f t="shared" si="21"/>
        <v>0</v>
      </c>
      <c r="O104" s="563">
        <f t="shared" si="21"/>
        <v>0</v>
      </c>
      <c r="P104" s="563">
        <f t="shared" si="21"/>
        <v>1485</v>
      </c>
      <c r="Q104" s="403"/>
    </row>
    <row r="105" spans="1:17" ht="11.1" customHeight="1">
      <c r="A105" s="311">
        <v>36100004</v>
      </c>
      <c r="B105" s="283" t="s">
        <v>99</v>
      </c>
      <c r="C105" s="422"/>
      <c r="D105" s="300">
        <f>'PAA-1 3000'!D87*'PAA-1 3000'!C87</f>
        <v>0</v>
      </c>
      <c r="E105" s="300">
        <f>'PAA-1 3000'!E87*'PAA-1 3000'!C87</f>
        <v>0</v>
      </c>
      <c r="F105" s="300">
        <f>'PAA-1 3000'!F87*'PAA-1 3000'!C87</f>
        <v>0</v>
      </c>
      <c r="G105" s="300">
        <f>'PAA-1 3000'!G87*'PAA-1 3000'!C87</f>
        <v>0</v>
      </c>
      <c r="H105" s="300">
        <f>'PAA-1 3000'!H87*'PAA-1 3000'!C87</f>
        <v>0</v>
      </c>
      <c r="I105" s="300">
        <f>'PAA-1 3000'!I87*'PAA-1 3000'!C87</f>
        <v>0</v>
      </c>
      <c r="J105" s="300">
        <f>'PAA-1 3000'!J87*'PAA-1 3000'!C87</f>
        <v>0</v>
      </c>
      <c r="K105" s="300">
        <f>'PAA-1 3000'!K87*'PAA-1 3000'!C87</f>
        <v>0</v>
      </c>
      <c r="L105" s="300">
        <f>'PAA-1 3000'!L87*'PAA-1 3000'!C87</f>
        <v>0</v>
      </c>
      <c r="M105" s="300">
        <f>'PAA-1 3000'!M87*'PAA-1 3000'!C87</f>
        <v>0</v>
      </c>
      <c r="N105" s="300">
        <f>'PAA-1 3000'!N87*'PAA-1 3000'!C87</f>
        <v>0</v>
      </c>
      <c r="O105" s="300">
        <f>'PAA-1 3000'!O87*'PAA-1 3000'!C87</f>
        <v>0</v>
      </c>
      <c r="P105" s="217"/>
      <c r="Q105" s="403"/>
    </row>
    <row r="106" spans="1:17" ht="11.1" customHeight="1">
      <c r="A106" s="311"/>
      <c r="B106" s="282" t="s">
        <v>421</v>
      </c>
      <c r="C106" s="422">
        <f>'PAA-1 3000'!Q88</f>
        <v>9075</v>
      </c>
      <c r="D106" s="300">
        <f>'PAA-1 3000'!D88*'PAA-1 3000'!C88</f>
        <v>825</v>
      </c>
      <c r="E106" s="300">
        <f>'PAA-1 3000'!E88*'PAA-1 3000'!C88</f>
        <v>825</v>
      </c>
      <c r="F106" s="300">
        <f>'PAA-1 3000'!F88*'PAA-1 3000'!C88</f>
        <v>825</v>
      </c>
      <c r="G106" s="300">
        <f>'PAA-1 3000'!G88*'PAA-1 3000'!C88</f>
        <v>825</v>
      </c>
      <c r="H106" s="300">
        <f>'PAA-1 3000'!H88*'PAA-1 3000'!C88</f>
        <v>825</v>
      </c>
      <c r="I106" s="300">
        <f>'PAA-1 3000'!I88*'PAA-1 3000'!C88</f>
        <v>825</v>
      </c>
      <c r="J106" s="300">
        <f>'PAA-1 3000'!J88*'PAA-1 3000'!C88</f>
        <v>825</v>
      </c>
      <c r="K106" s="300">
        <f>'PAA-1 3000'!K88*'PAA-1 3000'!C88</f>
        <v>825</v>
      </c>
      <c r="L106" s="300">
        <f>'PAA-1 3000'!L88*'PAA-1 3000'!C88</f>
        <v>825</v>
      </c>
      <c r="M106" s="300">
        <f>'PAA-1 3000'!M88*'PAA-1 3000'!C88</f>
        <v>825</v>
      </c>
      <c r="N106" s="300">
        <f>'PAA-1 3000'!N88*'PAA-1 3000'!C88</f>
        <v>825</v>
      </c>
      <c r="O106" s="300">
        <f>'PAA-1 3000'!O88*'PAA-1 3000'!C88</f>
        <v>0</v>
      </c>
      <c r="P106" s="217">
        <f t="shared" si="14"/>
        <v>9075</v>
      </c>
      <c r="Q106" s="403">
        <f t="shared" si="15"/>
        <v>0</v>
      </c>
    </row>
    <row r="107" spans="1:17" ht="11.1" customHeight="1">
      <c r="A107" s="311"/>
      <c r="B107" s="425" t="s">
        <v>200</v>
      </c>
      <c r="C107" s="422">
        <f>'PAA-1 3000'!Q89</f>
        <v>1320</v>
      </c>
      <c r="D107" s="300">
        <f>'PAA-1 3000'!D89*'PAA-1 3000'!C89</f>
        <v>660</v>
      </c>
      <c r="E107" s="300">
        <f>'PAA-1 3000'!E89*'PAA-1 3000'!C89</f>
        <v>0</v>
      </c>
      <c r="F107" s="300">
        <f>'PAA-1 3000'!F89*'PAA-1 3000'!C89</f>
        <v>0</v>
      </c>
      <c r="G107" s="300">
        <f>'PAA-1 3000'!G89*'PAA-1 3000'!C89</f>
        <v>0</v>
      </c>
      <c r="H107" s="300">
        <f>'PAA-1 3000'!H89*'PAA-1 3000'!C89</f>
        <v>0</v>
      </c>
      <c r="I107" s="300">
        <f>'PAA-1 3000'!I89*'PAA-1 3000'!C89</f>
        <v>0</v>
      </c>
      <c r="J107" s="300">
        <f>'PAA-1 3000'!J89*'PAA-1 3000'!C89</f>
        <v>660</v>
      </c>
      <c r="K107" s="300">
        <f>'PAA-1 3000'!K89*'PAA-1 3000'!C89</f>
        <v>0</v>
      </c>
      <c r="L107" s="300">
        <f>'PAA-1 3000'!L89*'PAA-1 3000'!C89</f>
        <v>0</v>
      </c>
      <c r="M107" s="300">
        <f>'PAA-1 3000'!M89*'PAA-1 3000'!C89</f>
        <v>0</v>
      </c>
      <c r="N107" s="300">
        <f>'PAA-1 3000'!N89*'PAA-1 3000'!C89</f>
        <v>0</v>
      </c>
      <c r="O107" s="300">
        <f>'PAA-1 3000'!O89*'PAA-1 3000'!C89</f>
        <v>0</v>
      </c>
      <c r="P107" s="217">
        <f t="shared" si="14"/>
        <v>1320</v>
      </c>
      <c r="Q107" s="403">
        <f t="shared" si="15"/>
        <v>0</v>
      </c>
    </row>
    <row r="108" spans="1:17" ht="11.1" customHeight="1">
      <c r="A108" s="311"/>
      <c r="B108" s="279" t="s">
        <v>422</v>
      </c>
      <c r="C108" s="422">
        <f>'PAA-1 3000'!Q90</f>
        <v>14437.5</v>
      </c>
      <c r="D108" s="300">
        <f>'PAA-1 3000'!D90*'PAA-1 3000'!C90</f>
        <v>0</v>
      </c>
      <c r="E108" s="300">
        <f>'PAA-1 3000'!E90*'PAA-1 3000'!C90</f>
        <v>14437.5</v>
      </c>
      <c r="F108" s="300">
        <f>'PAA-1 3000'!F90*'PAA-1 3000'!C90</f>
        <v>0</v>
      </c>
      <c r="G108" s="300">
        <f>'PAA-1 3000'!G90*'PAA-1 3000'!C90</f>
        <v>0</v>
      </c>
      <c r="H108" s="300">
        <f>'PAA-1 3000'!H90*'PAA-1 3000'!C90</f>
        <v>0</v>
      </c>
      <c r="I108" s="300">
        <f>'PAA-1 3000'!I90*'PAA-1 3000'!C90</f>
        <v>0</v>
      </c>
      <c r="J108" s="300">
        <f>'PAA-1 3000'!J90*'PAA-1 3000'!C90</f>
        <v>0</v>
      </c>
      <c r="K108" s="300">
        <f>'PAA-1 3000'!K90*'PAA-1 3000'!C90</f>
        <v>0</v>
      </c>
      <c r="L108" s="300">
        <f>'PAA-1 3000'!L90*'PAA-1 3000'!C90</f>
        <v>0</v>
      </c>
      <c r="M108" s="300">
        <f>'PAA-1 3000'!M90*'PAA-1 3000'!C90</f>
        <v>0</v>
      </c>
      <c r="N108" s="300">
        <f>'PAA-1 3000'!N90*'PAA-1 3000'!C90</f>
        <v>0</v>
      </c>
      <c r="O108" s="300">
        <f>'PAA-1 3000'!O90*'PAA-1 3000'!C90</f>
        <v>0</v>
      </c>
      <c r="P108" s="217">
        <f t="shared" si="14"/>
        <v>14437.5</v>
      </c>
      <c r="Q108" s="403">
        <f t="shared" si="15"/>
        <v>0</v>
      </c>
    </row>
    <row r="109" spans="1:17" ht="11.1" customHeight="1">
      <c r="A109" s="311"/>
      <c r="B109" s="279" t="s">
        <v>423</v>
      </c>
      <c r="C109" s="422">
        <f>'PAA-1 3000'!Q91</f>
        <v>14437.5</v>
      </c>
      <c r="D109" s="300">
        <f>'PAA-1 3000'!D91*'PAA-1 3000'!C91</f>
        <v>0</v>
      </c>
      <c r="E109" s="300">
        <f>'PAA-1 3000'!E91*'PAA-1 3000'!C91</f>
        <v>0</v>
      </c>
      <c r="F109" s="300">
        <f>'PAA-1 3000'!F91*'PAA-1 3000'!C91</f>
        <v>0</v>
      </c>
      <c r="G109" s="300">
        <f>'PAA-1 3000'!G91*'PAA-1 3000'!C91</f>
        <v>0</v>
      </c>
      <c r="H109" s="300">
        <f>'PAA-1 3000'!H91*'PAA-1 3000'!C91</f>
        <v>0</v>
      </c>
      <c r="I109" s="300">
        <f>'PAA-1 3000'!I91*'PAA-1 3000'!C91</f>
        <v>0</v>
      </c>
      <c r="J109" s="300">
        <f>'PAA-1 3000'!J91*'PAA-1 3000'!C91</f>
        <v>0</v>
      </c>
      <c r="K109" s="300">
        <f>'PAA-1 3000'!K91*'PAA-1 3000'!C91</f>
        <v>0</v>
      </c>
      <c r="L109" s="300">
        <f>'PAA-1 3000'!L91*'PAA-1 3000'!C91</f>
        <v>14437.5</v>
      </c>
      <c r="M109" s="300">
        <f>'PAA-1 3000'!M91*'PAA-1 3000'!C91</f>
        <v>0</v>
      </c>
      <c r="N109" s="300">
        <f>'PAA-1 3000'!N91*'PAA-1 3000'!C91</f>
        <v>0</v>
      </c>
      <c r="O109" s="300">
        <f>'PAA-1 3000'!O91*'PAA-1 3000'!C91</f>
        <v>0</v>
      </c>
      <c r="P109" s="217">
        <f t="shared" si="14"/>
        <v>14437.5</v>
      </c>
      <c r="Q109" s="403">
        <f t="shared" si="15"/>
        <v>0</v>
      </c>
    </row>
    <row r="110" spans="1:17" ht="11.1" customHeight="1">
      <c r="A110" s="311"/>
      <c r="B110" s="279" t="s">
        <v>424</v>
      </c>
      <c r="C110" s="422">
        <f>'PAA-1 3000'!Q92</f>
        <v>10312.5</v>
      </c>
      <c r="D110" s="300">
        <f>'PAA-1 3000'!D92*'PAA-1 3000'!C92</f>
        <v>0</v>
      </c>
      <c r="E110" s="300">
        <f>'PAA-1 3000'!E92*'PAA-1 3000'!C92</f>
        <v>10312.5</v>
      </c>
      <c r="F110" s="300">
        <f>'PAA-1 3000'!F92*'PAA-1 3000'!C92</f>
        <v>0</v>
      </c>
      <c r="G110" s="300">
        <f>'PAA-1 3000'!G92*'PAA-1 3000'!C92</f>
        <v>0</v>
      </c>
      <c r="H110" s="300">
        <f>'PAA-1 3000'!H92*'PAA-1 3000'!C92</f>
        <v>0</v>
      </c>
      <c r="I110" s="300">
        <f>'PAA-1 3000'!I92*'PAA-1 3000'!C92</f>
        <v>0</v>
      </c>
      <c r="J110" s="300">
        <f>'PAA-1 3000'!J92*'PAA-1 3000'!C92</f>
        <v>0</v>
      </c>
      <c r="K110" s="300">
        <f>'PAA-1 3000'!K92*'PAA-1 3000'!C92</f>
        <v>0</v>
      </c>
      <c r="L110" s="300">
        <f>'PAA-1 3000'!L92*'PAA-1 3000'!C92</f>
        <v>0</v>
      </c>
      <c r="M110" s="300">
        <f>'PAA-1 3000'!M92*'PAA-1 3000'!C92</f>
        <v>0</v>
      </c>
      <c r="N110" s="300">
        <f>'PAA-1 3000'!N92*'PAA-1 3000'!C92</f>
        <v>0</v>
      </c>
      <c r="O110" s="300">
        <f>'PAA-1 3000'!O92*'PAA-1 3000'!C92</f>
        <v>0</v>
      </c>
      <c r="P110" s="217">
        <f t="shared" si="14"/>
        <v>10312.5</v>
      </c>
      <c r="Q110" s="403">
        <f t="shared" si="15"/>
        <v>0</v>
      </c>
    </row>
    <row r="111" spans="1:17" ht="11.1" customHeight="1">
      <c r="A111" s="311"/>
      <c r="B111" s="279" t="s">
        <v>425</v>
      </c>
      <c r="C111" s="422">
        <f>'PAA-1 3000'!Q93</f>
        <v>22689.974999999999</v>
      </c>
      <c r="D111" s="300">
        <f>'PAA-1 3000'!D93*'PAA-1 3000'!C93</f>
        <v>0</v>
      </c>
      <c r="E111" s="300">
        <f>'PAA-1 3000'!E93*'PAA-1 3000'!C93</f>
        <v>0</v>
      </c>
      <c r="F111" s="300">
        <f>'PAA-1 3000'!F93*'PAA-1 3000'!C93</f>
        <v>0</v>
      </c>
      <c r="G111" s="300">
        <f>'PAA-1 3000'!G93*'PAA-1 3000'!C93</f>
        <v>0</v>
      </c>
      <c r="H111" s="300">
        <f>'PAA-1 3000'!H93*'PAA-1 3000'!C93</f>
        <v>0</v>
      </c>
      <c r="I111" s="300">
        <f>'PAA-1 3000'!I93*'PAA-1 3000'!C93</f>
        <v>0</v>
      </c>
      <c r="J111" s="300">
        <f>'PAA-1 3000'!J93*'PAA-1 3000'!C93</f>
        <v>0</v>
      </c>
      <c r="K111" s="300">
        <f>'PAA-1 3000'!K93*'PAA-1 3000'!C93</f>
        <v>0</v>
      </c>
      <c r="L111" s="300">
        <f>'PAA-1 3000'!L93*'PAA-1 3000'!C93</f>
        <v>22689.974999999999</v>
      </c>
      <c r="M111" s="300">
        <f>'PAA-1 3000'!M93*'PAA-1 3000'!C93</f>
        <v>0</v>
      </c>
      <c r="N111" s="300">
        <f>'PAA-1 3000'!N93*'PAA-1 3000'!C93</f>
        <v>0</v>
      </c>
      <c r="O111" s="300">
        <f>'PAA-1 3000'!O93*'PAA-1 3000'!C93</f>
        <v>0</v>
      </c>
      <c r="P111" s="217">
        <f t="shared" si="14"/>
        <v>22689.974999999999</v>
      </c>
      <c r="Q111" s="403">
        <f t="shared" si="15"/>
        <v>0</v>
      </c>
    </row>
    <row r="112" spans="1:17" ht="11.1" customHeight="1">
      <c r="A112" s="311"/>
      <c r="B112" s="415" t="s">
        <v>471</v>
      </c>
      <c r="C112" s="563">
        <f>SUM(C106:C111)</f>
        <v>72272.475000000006</v>
      </c>
      <c r="D112" s="563">
        <f t="shared" ref="D112:P112" si="22">SUM(D106:D111)</f>
        <v>1485</v>
      </c>
      <c r="E112" s="563">
        <f t="shared" si="22"/>
        <v>25575</v>
      </c>
      <c r="F112" s="563">
        <f t="shared" si="22"/>
        <v>825</v>
      </c>
      <c r="G112" s="563">
        <f t="shared" si="22"/>
        <v>825</v>
      </c>
      <c r="H112" s="563">
        <f t="shared" si="22"/>
        <v>825</v>
      </c>
      <c r="I112" s="563">
        <f t="shared" si="22"/>
        <v>825</v>
      </c>
      <c r="J112" s="563">
        <f t="shared" si="22"/>
        <v>1485</v>
      </c>
      <c r="K112" s="563">
        <f t="shared" si="22"/>
        <v>825</v>
      </c>
      <c r="L112" s="563">
        <f t="shared" si="22"/>
        <v>37952.474999999999</v>
      </c>
      <c r="M112" s="563">
        <f t="shared" si="22"/>
        <v>825</v>
      </c>
      <c r="N112" s="563">
        <f t="shared" si="22"/>
        <v>825</v>
      </c>
      <c r="O112" s="563">
        <f t="shared" si="22"/>
        <v>0</v>
      </c>
      <c r="P112" s="563">
        <f t="shared" si="22"/>
        <v>72272.475000000006</v>
      </c>
      <c r="Q112" s="403"/>
    </row>
    <row r="113" spans="1:17" ht="11.1" customHeight="1">
      <c r="A113" s="311">
        <v>36200000</v>
      </c>
      <c r="B113" s="283" t="s">
        <v>426</v>
      </c>
      <c r="C113" s="422"/>
      <c r="D113" s="300">
        <f>'PAA-1 3000'!D94*'PAA-1 3000'!C94</f>
        <v>0</v>
      </c>
      <c r="E113" s="300">
        <f>'PAA-1 3000'!E94*'PAA-1 3000'!C94</f>
        <v>0</v>
      </c>
      <c r="F113" s="300">
        <f>'PAA-1 3000'!F94*'PAA-1 3000'!C94</f>
        <v>0</v>
      </c>
      <c r="G113" s="300">
        <f>'PAA-1 3000'!G94*'PAA-1 3000'!C94</f>
        <v>0</v>
      </c>
      <c r="H113" s="300">
        <f>'PAA-1 3000'!H94*'PAA-1 3000'!C94</f>
        <v>0</v>
      </c>
      <c r="I113" s="300">
        <f>'PAA-1 3000'!I94*'PAA-1 3000'!C94</f>
        <v>0</v>
      </c>
      <c r="J113" s="300">
        <f>'PAA-1 3000'!J94*'PAA-1 3000'!C94</f>
        <v>0</v>
      </c>
      <c r="K113" s="300">
        <f>'PAA-1 3000'!K94*'PAA-1 3000'!C94</f>
        <v>0</v>
      </c>
      <c r="L113" s="300">
        <f>'PAA-1 3000'!L94*'PAA-1 3000'!C94</f>
        <v>0</v>
      </c>
      <c r="M113" s="300">
        <f>'PAA-1 3000'!M94*'PAA-1 3000'!C94</f>
        <v>0</v>
      </c>
      <c r="N113" s="300">
        <f>'PAA-1 3000'!N94*'PAA-1 3000'!C94</f>
        <v>0</v>
      </c>
      <c r="O113" s="300">
        <f>'PAA-1 3000'!O94*'PAA-1 3000'!C94</f>
        <v>0</v>
      </c>
      <c r="P113" s="217"/>
      <c r="Q113" s="403"/>
    </row>
    <row r="114" spans="1:17" ht="11.1" customHeight="1">
      <c r="A114" s="311"/>
      <c r="B114" s="279" t="s">
        <v>197</v>
      </c>
      <c r="C114" s="422">
        <f>'PAA-1 3000'!Q95</f>
        <v>66000</v>
      </c>
      <c r="D114" s="300">
        <f>'PAA-1 3000'!D95*'PAA-1 3000'!C95</f>
        <v>0</v>
      </c>
      <c r="E114" s="300">
        <f>'PAA-1 3000'!E95*'PAA-1 3000'!C95</f>
        <v>66000</v>
      </c>
      <c r="F114" s="300">
        <f>'PAA-1 3000'!F95*'PAA-1 3000'!C95</f>
        <v>0</v>
      </c>
      <c r="G114" s="300">
        <f>'PAA-1 3000'!G95*'PAA-1 3000'!C95</f>
        <v>0</v>
      </c>
      <c r="H114" s="300">
        <f>'PAA-1 3000'!H95*'PAA-1 3000'!C95</f>
        <v>0</v>
      </c>
      <c r="I114" s="300">
        <f>'PAA-1 3000'!I95*'PAA-1 3000'!C95</f>
        <v>0</v>
      </c>
      <c r="J114" s="300">
        <f>'PAA-1 3000'!J95*'PAA-1 3000'!C95</f>
        <v>0</v>
      </c>
      <c r="K114" s="300">
        <f>'PAA-1 3000'!K95*'PAA-1 3000'!C95</f>
        <v>0</v>
      </c>
      <c r="L114" s="300">
        <f>'PAA-1 3000'!L95*'PAA-1 3000'!C95</f>
        <v>0</v>
      </c>
      <c r="M114" s="300">
        <f>'PAA-1 3000'!M95*'PAA-1 3000'!C95</f>
        <v>0</v>
      </c>
      <c r="N114" s="300">
        <f>'PAA-1 3000'!N95*'PAA-1 3000'!C95</f>
        <v>0</v>
      </c>
      <c r="O114" s="300">
        <f>'PAA-1 3000'!O95*'PAA-1 3000'!C95</f>
        <v>0</v>
      </c>
      <c r="P114" s="217">
        <f t="shared" si="14"/>
        <v>66000</v>
      </c>
      <c r="Q114" s="403">
        <f t="shared" si="15"/>
        <v>0</v>
      </c>
    </row>
    <row r="115" spans="1:17" ht="11.1" customHeight="1">
      <c r="A115" s="311"/>
      <c r="B115" s="279" t="s">
        <v>198</v>
      </c>
      <c r="C115" s="422">
        <f>'PAA-1 3000'!Q96</f>
        <v>33165</v>
      </c>
      <c r="D115" s="300">
        <f>'PAA-1 3000'!D96*'PAA-1 3000'!C96</f>
        <v>0</v>
      </c>
      <c r="E115" s="300">
        <f>'PAA-1 3000'!E96*'PAA-1 3000'!C96</f>
        <v>33165</v>
      </c>
      <c r="F115" s="300">
        <f>'PAA-1 3000'!F96*'PAA-1 3000'!C96</f>
        <v>0</v>
      </c>
      <c r="G115" s="300">
        <f>'PAA-1 3000'!G96*'PAA-1 3000'!C96</f>
        <v>0</v>
      </c>
      <c r="H115" s="300">
        <f>'PAA-1 3000'!H96*'PAA-1 3000'!C96</f>
        <v>0</v>
      </c>
      <c r="I115" s="300">
        <f>'PAA-1 3000'!I96*'PAA-1 3000'!C96</f>
        <v>0</v>
      </c>
      <c r="J115" s="300">
        <f>'PAA-1 3000'!J96*'PAA-1 3000'!C96</f>
        <v>0</v>
      </c>
      <c r="K115" s="300">
        <f>'PAA-1 3000'!K96*'PAA-1 3000'!C96</f>
        <v>0</v>
      </c>
      <c r="L115" s="300">
        <f>'PAA-1 3000'!L96*'PAA-1 3000'!C96</f>
        <v>0</v>
      </c>
      <c r="M115" s="300">
        <f>'PAA-1 3000'!M96*'PAA-1 3000'!C96</f>
        <v>0</v>
      </c>
      <c r="N115" s="300">
        <f>'PAA-1 3000'!N96*'PAA-1 3000'!C96</f>
        <v>0</v>
      </c>
      <c r="O115" s="300">
        <f>'PAA-1 3000'!O96*'PAA-1 3000'!C96</f>
        <v>0</v>
      </c>
      <c r="P115" s="217">
        <f t="shared" si="14"/>
        <v>33165</v>
      </c>
      <c r="Q115" s="403">
        <f t="shared" si="15"/>
        <v>0</v>
      </c>
    </row>
    <row r="116" spans="1:17" ht="11.1" customHeight="1">
      <c r="A116" s="311"/>
      <c r="B116" s="279" t="s">
        <v>199</v>
      </c>
      <c r="C116" s="422">
        <f>'PAA-1 3000'!Q97</f>
        <v>130845</v>
      </c>
      <c r="D116" s="300">
        <f>'PAA-1 3000'!D97*'PAA-1 3000'!C97</f>
        <v>12581.25</v>
      </c>
      <c r="E116" s="300">
        <f>'PAA-1 3000'!E97*'PAA-1 3000'!C97</f>
        <v>12581.25</v>
      </c>
      <c r="F116" s="300">
        <f>'PAA-1 3000'!F97*'PAA-1 3000'!C97</f>
        <v>12581.25</v>
      </c>
      <c r="G116" s="300">
        <f>'PAA-1 3000'!G97*'PAA-1 3000'!C97</f>
        <v>12581.25</v>
      </c>
      <c r="H116" s="300">
        <f>'PAA-1 3000'!H97*'PAA-1 3000'!C97</f>
        <v>10065</v>
      </c>
      <c r="I116" s="300">
        <f>'PAA-1 3000'!I97*'PAA-1 3000'!C97</f>
        <v>10065</v>
      </c>
      <c r="J116" s="300">
        <f>'PAA-1 3000'!J97*'PAA-1 3000'!C97</f>
        <v>10065</v>
      </c>
      <c r="K116" s="300">
        <f>'PAA-1 3000'!K97*'PAA-1 3000'!C97</f>
        <v>10065</v>
      </c>
      <c r="L116" s="300">
        <f>'PAA-1 3000'!L97*'PAA-1 3000'!C97</f>
        <v>10065</v>
      </c>
      <c r="M116" s="300">
        <f>'PAA-1 3000'!M97*'PAA-1 3000'!C97</f>
        <v>10065</v>
      </c>
      <c r="N116" s="300">
        <f>'PAA-1 3000'!N97*'PAA-1 3000'!C97</f>
        <v>10065</v>
      </c>
      <c r="O116" s="300">
        <f>'PAA-1 3000'!O97*'PAA-1 3000'!C97</f>
        <v>10065</v>
      </c>
      <c r="P116" s="217">
        <f t="shared" si="14"/>
        <v>130845</v>
      </c>
      <c r="Q116" s="403">
        <f t="shared" si="15"/>
        <v>0</v>
      </c>
    </row>
    <row r="117" spans="1:17" ht="11.1" customHeight="1">
      <c r="A117" s="311"/>
      <c r="B117" s="279" t="s">
        <v>427</v>
      </c>
      <c r="C117" s="422">
        <f>'PAA-1 3000'!Q98</f>
        <v>12375</v>
      </c>
      <c r="D117" s="300">
        <f>'PAA-1 3000'!D98*'PAA-1 3000'!C98</f>
        <v>1650</v>
      </c>
      <c r="E117" s="300">
        <f>'PAA-1 3000'!E98*'PAA-1 3000'!C98</f>
        <v>1650</v>
      </c>
      <c r="F117" s="300">
        <f>'PAA-1 3000'!F98*'PAA-1 3000'!C98</f>
        <v>1650</v>
      </c>
      <c r="G117" s="300">
        <f>'PAA-1 3000'!G98*'PAA-1 3000'!C98</f>
        <v>825</v>
      </c>
      <c r="H117" s="300">
        <f>'PAA-1 3000'!H98*'PAA-1 3000'!C98</f>
        <v>825</v>
      </c>
      <c r="I117" s="300">
        <f>'PAA-1 3000'!I98*'PAA-1 3000'!C98</f>
        <v>825</v>
      </c>
      <c r="J117" s="300">
        <f>'PAA-1 3000'!J98*'PAA-1 3000'!C98</f>
        <v>825</v>
      </c>
      <c r="K117" s="300">
        <f>'PAA-1 3000'!K98*'PAA-1 3000'!C98</f>
        <v>825</v>
      </c>
      <c r="L117" s="300">
        <f>'PAA-1 3000'!L98*'PAA-1 3000'!C98</f>
        <v>825</v>
      </c>
      <c r="M117" s="300">
        <f>'PAA-1 3000'!M98*'PAA-1 3000'!C98</f>
        <v>825</v>
      </c>
      <c r="N117" s="300">
        <f>'PAA-1 3000'!N98*'PAA-1 3000'!C98</f>
        <v>825</v>
      </c>
      <c r="O117" s="300">
        <f>'PAA-1 3000'!O98*'PAA-1 3000'!C98</f>
        <v>825</v>
      </c>
      <c r="P117" s="217">
        <f t="shared" si="14"/>
        <v>12375</v>
      </c>
      <c r="Q117" s="403">
        <f t="shared" si="15"/>
        <v>0</v>
      </c>
    </row>
    <row r="118" spans="1:17" ht="11.1" customHeight="1">
      <c r="A118" s="311"/>
      <c r="B118" s="279" t="s">
        <v>428</v>
      </c>
      <c r="C118" s="422">
        <f>'PAA-1 3000'!Q99</f>
        <v>19800</v>
      </c>
      <c r="D118" s="300">
        <f>'PAA-1 3000'!D99*'PAA-1 3000'!C99</f>
        <v>0</v>
      </c>
      <c r="E118" s="300">
        <f>'PAA-1 3000'!E99*'PAA-1 3000'!C99</f>
        <v>0</v>
      </c>
      <c r="F118" s="300">
        <f>'PAA-1 3000'!F99*'PAA-1 3000'!C99</f>
        <v>19800</v>
      </c>
      <c r="G118" s="300">
        <f>'PAA-1 3000'!G99*'PAA-1 3000'!C99</f>
        <v>0</v>
      </c>
      <c r="H118" s="300">
        <f>'PAA-1 3000'!H99*'PAA-1 3000'!C99</f>
        <v>0</v>
      </c>
      <c r="I118" s="300">
        <f>'PAA-1 3000'!I99*'PAA-1 3000'!C99</f>
        <v>0</v>
      </c>
      <c r="J118" s="300">
        <f>'PAA-1 3000'!J99*'PAA-1 3000'!C99</f>
        <v>0</v>
      </c>
      <c r="K118" s="300">
        <f>'PAA-1 3000'!K99*'PAA-1 3000'!C99</f>
        <v>0</v>
      </c>
      <c r="L118" s="300">
        <f>'PAA-1 3000'!L99*'PAA-1 3000'!C99</f>
        <v>0</v>
      </c>
      <c r="M118" s="300">
        <f>'PAA-1 3000'!M99*'PAA-1 3000'!C99</f>
        <v>0</v>
      </c>
      <c r="N118" s="300">
        <f>'PAA-1 3000'!N99*'PAA-1 3000'!C99</f>
        <v>0</v>
      </c>
      <c r="O118" s="300">
        <f>'PAA-1 3000'!O99*'PAA-1 3000'!C99</f>
        <v>0</v>
      </c>
      <c r="P118" s="217">
        <f t="shared" si="14"/>
        <v>19800</v>
      </c>
      <c r="Q118" s="403">
        <f t="shared" si="15"/>
        <v>0</v>
      </c>
    </row>
    <row r="119" spans="1:17" ht="11.1" customHeight="1">
      <c r="A119" s="311"/>
      <c r="B119" s="279" t="s">
        <v>429</v>
      </c>
      <c r="C119" s="422">
        <f>'PAA-1 3000'!Q100</f>
        <v>3300</v>
      </c>
      <c r="D119" s="300">
        <f>'PAA-1 3000'!D100*'PAA-1 3000'!C100</f>
        <v>0</v>
      </c>
      <c r="E119" s="300">
        <f>'PAA-1 3000'!E100*'PAA-1 3000'!C100</f>
        <v>0</v>
      </c>
      <c r="F119" s="300">
        <f>'PAA-1 3000'!F100*'PAA-1 3000'!C100</f>
        <v>3300</v>
      </c>
      <c r="G119" s="300">
        <f>'PAA-1 3000'!G100*'PAA-1 3000'!C100</f>
        <v>0</v>
      </c>
      <c r="H119" s="300">
        <f>'PAA-1 3000'!H100*'PAA-1 3000'!C100</f>
        <v>0</v>
      </c>
      <c r="I119" s="300">
        <f>'PAA-1 3000'!I100*'PAA-1 3000'!C100</f>
        <v>0</v>
      </c>
      <c r="J119" s="300">
        <f>'PAA-1 3000'!J100*'PAA-1 3000'!C100</f>
        <v>0</v>
      </c>
      <c r="K119" s="300">
        <f>'PAA-1 3000'!K100*'PAA-1 3000'!C100</f>
        <v>0</v>
      </c>
      <c r="L119" s="300">
        <f>'PAA-1 3000'!L100*'PAA-1 3000'!C100</f>
        <v>0</v>
      </c>
      <c r="M119" s="300">
        <f>'PAA-1 3000'!M100*'PAA-1 3000'!C100</f>
        <v>0</v>
      </c>
      <c r="N119" s="300">
        <f>'PAA-1 3000'!N100*'PAA-1 3000'!C100</f>
        <v>0</v>
      </c>
      <c r="O119" s="300">
        <f>'PAA-1 3000'!O100*'PAA-1 3000'!C100</f>
        <v>0</v>
      </c>
      <c r="P119" s="217">
        <f t="shared" si="14"/>
        <v>3300</v>
      </c>
      <c r="Q119" s="403">
        <f t="shared" si="15"/>
        <v>0</v>
      </c>
    </row>
    <row r="120" spans="1:17" ht="11.1" customHeight="1">
      <c r="A120" s="311"/>
      <c r="B120" s="279" t="s">
        <v>430</v>
      </c>
      <c r="C120" s="422">
        <f>'PAA-1 3000'!Q101</f>
        <v>97.35</v>
      </c>
      <c r="D120" s="300">
        <f>'PAA-1 3000'!D101*'PAA-1 3000'!C101</f>
        <v>0</v>
      </c>
      <c r="E120" s="300">
        <f>'PAA-1 3000'!E101*'PAA-1 3000'!C101</f>
        <v>0</v>
      </c>
      <c r="F120" s="300">
        <f>'PAA-1 3000'!F101*'PAA-1 3000'!C101</f>
        <v>48.674999999999997</v>
      </c>
      <c r="G120" s="300">
        <f>'PAA-1 3000'!G101*'PAA-1 3000'!C101</f>
        <v>0</v>
      </c>
      <c r="H120" s="300">
        <f>'PAA-1 3000'!H101*'PAA-1 3000'!C101</f>
        <v>0</v>
      </c>
      <c r="I120" s="300">
        <f>'PAA-1 3000'!I101*'PAA-1 3000'!C101</f>
        <v>0</v>
      </c>
      <c r="J120" s="300">
        <f>'PAA-1 3000'!J101*'PAA-1 3000'!C101</f>
        <v>0</v>
      </c>
      <c r="K120" s="300">
        <f>'PAA-1 3000'!K101*'PAA-1 3000'!C101</f>
        <v>0</v>
      </c>
      <c r="L120" s="300">
        <f>'PAA-1 3000'!L101*'PAA-1 3000'!C101</f>
        <v>48.674999999999997</v>
      </c>
      <c r="M120" s="300">
        <f>'PAA-1 3000'!M101*'PAA-1 3000'!C101</f>
        <v>0</v>
      </c>
      <c r="N120" s="300">
        <f>'PAA-1 3000'!N101*'PAA-1 3000'!C101</f>
        <v>0</v>
      </c>
      <c r="O120" s="300">
        <f>'PAA-1 3000'!O101*'PAA-1 3000'!C101</f>
        <v>0</v>
      </c>
      <c r="P120" s="217">
        <f t="shared" si="14"/>
        <v>97.35</v>
      </c>
      <c r="Q120" s="403">
        <f t="shared" si="15"/>
        <v>0</v>
      </c>
    </row>
    <row r="121" spans="1:17" ht="11.1" customHeight="1">
      <c r="A121" s="311"/>
      <c r="B121" s="279" t="s">
        <v>431</v>
      </c>
      <c r="C121" s="422">
        <f>'PAA-1 3000'!Q102</f>
        <v>10230</v>
      </c>
      <c r="D121" s="300">
        <f>'PAA-1 3000'!D102*'PAA-1 3000'!C102</f>
        <v>0</v>
      </c>
      <c r="E121" s="300">
        <f>'PAA-1 3000'!E102*'PAA-1 3000'!C102</f>
        <v>0</v>
      </c>
      <c r="F121" s="300">
        <f>'PAA-1 3000'!F102*'PAA-1 3000'!C102</f>
        <v>5115</v>
      </c>
      <c r="G121" s="300">
        <f>'PAA-1 3000'!G102*'PAA-1 3000'!C102</f>
        <v>0</v>
      </c>
      <c r="H121" s="300">
        <f>'PAA-1 3000'!H102*'PAA-1 3000'!C102</f>
        <v>0</v>
      </c>
      <c r="I121" s="300">
        <f>'PAA-1 3000'!I102*'PAA-1 3000'!C102</f>
        <v>0</v>
      </c>
      <c r="J121" s="300">
        <f>'PAA-1 3000'!J102*'PAA-1 3000'!C102</f>
        <v>0</v>
      </c>
      <c r="K121" s="300">
        <f>'PAA-1 3000'!K102*'PAA-1 3000'!C102</f>
        <v>0</v>
      </c>
      <c r="L121" s="300">
        <f>'PAA-1 3000'!L102*'PAA-1 3000'!C102</f>
        <v>5115</v>
      </c>
      <c r="M121" s="300">
        <f>'PAA-1 3000'!M102*'PAA-1 3000'!C102</f>
        <v>0</v>
      </c>
      <c r="N121" s="300">
        <f>'PAA-1 3000'!N102*'PAA-1 3000'!C102</f>
        <v>0</v>
      </c>
      <c r="O121" s="300">
        <f>'PAA-1 3000'!O102*'PAA-1 3000'!C102</f>
        <v>0</v>
      </c>
      <c r="P121" s="217">
        <f t="shared" si="14"/>
        <v>10230</v>
      </c>
      <c r="Q121" s="403">
        <f t="shared" si="15"/>
        <v>0</v>
      </c>
    </row>
    <row r="122" spans="1:17" ht="11.1" customHeight="1">
      <c r="A122" s="311"/>
      <c r="B122" s="279" t="s">
        <v>432</v>
      </c>
      <c r="C122" s="422">
        <f>'PAA-1 3000'!Q103</f>
        <v>24750</v>
      </c>
      <c r="D122" s="300">
        <f>'PAA-1 3000'!D103*'PAA-1 3000'!C103</f>
        <v>0</v>
      </c>
      <c r="E122" s="300">
        <f>'PAA-1 3000'!E103*'PAA-1 3000'!C103</f>
        <v>0</v>
      </c>
      <c r="F122" s="300">
        <f>'PAA-1 3000'!F103*'PAA-1 3000'!C103</f>
        <v>24750</v>
      </c>
      <c r="G122" s="300">
        <f>'PAA-1 3000'!G103*'PAA-1 3000'!C103</f>
        <v>0</v>
      </c>
      <c r="H122" s="300">
        <f>'PAA-1 3000'!H103*'PAA-1 3000'!C103</f>
        <v>0</v>
      </c>
      <c r="I122" s="300">
        <f>'PAA-1 3000'!I103*'PAA-1 3000'!C103</f>
        <v>0</v>
      </c>
      <c r="J122" s="300">
        <f>'PAA-1 3000'!J103*'PAA-1 3000'!C103</f>
        <v>0</v>
      </c>
      <c r="K122" s="300">
        <f>'PAA-1 3000'!K103*'PAA-1 3000'!C103</f>
        <v>0</v>
      </c>
      <c r="L122" s="300">
        <f>'PAA-1 3000'!L103*'PAA-1 3000'!C103</f>
        <v>0</v>
      </c>
      <c r="M122" s="300">
        <f>'PAA-1 3000'!M103*'PAA-1 3000'!C103</f>
        <v>0</v>
      </c>
      <c r="N122" s="300">
        <f>'PAA-1 3000'!N103*'PAA-1 3000'!C103</f>
        <v>0</v>
      </c>
      <c r="O122" s="300">
        <f>'PAA-1 3000'!O103*'PAA-1 3000'!C103</f>
        <v>0</v>
      </c>
      <c r="P122" s="217">
        <f t="shared" si="14"/>
        <v>24750</v>
      </c>
      <c r="Q122" s="403">
        <f t="shared" si="15"/>
        <v>0</v>
      </c>
    </row>
    <row r="123" spans="1:17" ht="11.1" customHeight="1">
      <c r="A123" s="311"/>
      <c r="B123" s="279" t="s">
        <v>433</v>
      </c>
      <c r="C123" s="422">
        <f>'PAA-1 3000'!Q104</f>
        <v>12375</v>
      </c>
      <c r="D123" s="300">
        <f>'PAA-1 3000'!D104*'PAA-1 3000'!C104</f>
        <v>0</v>
      </c>
      <c r="E123" s="300">
        <f>'PAA-1 3000'!E104*'PAA-1 3000'!C104</f>
        <v>0</v>
      </c>
      <c r="F123" s="300">
        <f>'PAA-1 3000'!F104*'PAA-1 3000'!C104</f>
        <v>12375</v>
      </c>
      <c r="G123" s="300">
        <f>'PAA-1 3000'!G104*'PAA-1 3000'!C104</f>
        <v>0</v>
      </c>
      <c r="H123" s="300">
        <f>'PAA-1 3000'!H104*'PAA-1 3000'!C104</f>
        <v>0</v>
      </c>
      <c r="I123" s="300">
        <f>'PAA-1 3000'!I104*'PAA-1 3000'!C104</f>
        <v>0</v>
      </c>
      <c r="J123" s="300">
        <f>'PAA-1 3000'!J104*'PAA-1 3000'!C104</f>
        <v>0</v>
      </c>
      <c r="K123" s="300">
        <f>'PAA-1 3000'!K104*'PAA-1 3000'!C104</f>
        <v>0</v>
      </c>
      <c r="L123" s="300">
        <f>'PAA-1 3000'!L104*'PAA-1 3000'!C104</f>
        <v>0</v>
      </c>
      <c r="M123" s="300">
        <f>'PAA-1 3000'!M104*'PAA-1 3000'!C104</f>
        <v>0</v>
      </c>
      <c r="N123" s="300">
        <f>'PAA-1 3000'!N104*'PAA-1 3000'!C104</f>
        <v>0</v>
      </c>
      <c r="O123" s="300">
        <f>'PAA-1 3000'!O104*'PAA-1 3000'!C104</f>
        <v>0</v>
      </c>
      <c r="P123" s="217">
        <f t="shared" si="14"/>
        <v>12375</v>
      </c>
      <c r="Q123" s="403">
        <f t="shared" si="15"/>
        <v>0</v>
      </c>
    </row>
    <row r="124" spans="1:17" ht="11.1" customHeight="1">
      <c r="A124" s="311"/>
      <c r="B124" s="279" t="s">
        <v>434</v>
      </c>
      <c r="C124" s="422">
        <f>'PAA-1 3000'!Q105</f>
        <v>4125</v>
      </c>
      <c r="D124" s="300">
        <f>'PAA-1 3000'!D105*'PAA-1 3000'!C105</f>
        <v>0</v>
      </c>
      <c r="E124" s="300">
        <f>'PAA-1 3000'!E105*'PAA-1 3000'!C105</f>
        <v>0</v>
      </c>
      <c r="F124" s="300">
        <f>'PAA-1 3000'!F105*'PAA-1 3000'!C105</f>
        <v>4125</v>
      </c>
      <c r="G124" s="300">
        <f>'PAA-1 3000'!G105*'PAA-1 3000'!C105</f>
        <v>0</v>
      </c>
      <c r="H124" s="300">
        <f>'PAA-1 3000'!H105*'PAA-1 3000'!C105</f>
        <v>0</v>
      </c>
      <c r="I124" s="300">
        <f>'PAA-1 3000'!I105*'PAA-1 3000'!C105</f>
        <v>0</v>
      </c>
      <c r="J124" s="300">
        <f>'PAA-1 3000'!J105*'PAA-1 3000'!C105</f>
        <v>0</v>
      </c>
      <c r="K124" s="300">
        <f>'PAA-1 3000'!K105*'PAA-1 3000'!C105</f>
        <v>0</v>
      </c>
      <c r="L124" s="300">
        <f>'PAA-1 3000'!L105*'PAA-1 3000'!C105</f>
        <v>0</v>
      </c>
      <c r="M124" s="300">
        <f>'PAA-1 3000'!M105*'PAA-1 3000'!C105</f>
        <v>0</v>
      </c>
      <c r="N124" s="300">
        <f>'PAA-1 3000'!N105*'PAA-1 3000'!C105</f>
        <v>0</v>
      </c>
      <c r="O124" s="300">
        <f>'PAA-1 3000'!O105*'PAA-1 3000'!C105</f>
        <v>0</v>
      </c>
      <c r="P124" s="217">
        <f t="shared" si="14"/>
        <v>4125</v>
      </c>
      <c r="Q124" s="403">
        <f t="shared" si="15"/>
        <v>0</v>
      </c>
    </row>
    <row r="125" spans="1:17" ht="11.1" customHeight="1">
      <c r="A125" s="311"/>
      <c r="B125" s="279" t="s">
        <v>435</v>
      </c>
      <c r="C125" s="422">
        <f>'PAA-1 3000'!Q106</f>
        <v>24750</v>
      </c>
      <c r="D125" s="300">
        <f>'PAA-1 3000'!D106*'PAA-1 3000'!C106</f>
        <v>0</v>
      </c>
      <c r="E125" s="300">
        <f>'PAA-1 3000'!E106*'PAA-1 3000'!C106</f>
        <v>0</v>
      </c>
      <c r="F125" s="300">
        <f>'PAA-1 3000'!F106*'PAA-1 3000'!C106</f>
        <v>0</v>
      </c>
      <c r="G125" s="300">
        <f>'PAA-1 3000'!G106*'PAA-1 3000'!C106</f>
        <v>0</v>
      </c>
      <c r="H125" s="300">
        <f>'PAA-1 3000'!H106*'PAA-1 3000'!C106</f>
        <v>0</v>
      </c>
      <c r="I125" s="300">
        <f>'PAA-1 3000'!I106*'PAA-1 3000'!C106</f>
        <v>0</v>
      </c>
      <c r="J125" s="300">
        <f>'PAA-1 3000'!J106*'PAA-1 3000'!C106</f>
        <v>0</v>
      </c>
      <c r="K125" s="300">
        <f>'PAA-1 3000'!K106*'PAA-1 3000'!C106</f>
        <v>0</v>
      </c>
      <c r="L125" s="300">
        <f>'PAA-1 3000'!L106*'PAA-1 3000'!C106</f>
        <v>24750</v>
      </c>
      <c r="M125" s="300">
        <f>'PAA-1 3000'!M106*'PAA-1 3000'!C106</f>
        <v>0</v>
      </c>
      <c r="N125" s="300">
        <f>'PAA-1 3000'!N106*'PAA-1 3000'!C106</f>
        <v>0</v>
      </c>
      <c r="O125" s="300">
        <f>'PAA-1 3000'!O106*'PAA-1 3000'!C106</f>
        <v>0</v>
      </c>
      <c r="P125" s="217">
        <f t="shared" si="14"/>
        <v>24750</v>
      </c>
      <c r="Q125" s="403">
        <f t="shared" si="15"/>
        <v>0</v>
      </c>
    </row>
    <row r="126" spans="1:17" ht="11.1" customHeight="1">
      <c r="A126" s="311"/>
      <c r="B126" s="279" t="s">
        <v>436</v>
      </c>
      <c r="C126" s="422">
        <f>'PAA-1 3000'!Q107</f>
        <v>5775</v>
      </c>
      <c r="D126" s="300">
        <f>'PAA-1 3000'!D107*'PAA-1 3000'!C107</f>
        <v>0</v>
      </c>
      <c r="E126" s="300">
        <f>'PAA-1 3000'!E107*'PAA-1 3000'!C107</f>
        <v>0</v>
      </c>
      <c r="F126" s="300">
        <f>'PAA-1 3000'!F107*'PAA-1 3000'!C107</f>
        <v>5775</v>
      </c>
      <c r="G126" s="300">
        <f>'PAA-1 3000'!G107*'PAA-1 3000'!C107</f>
        <v>0</v>
      </c>
      <c r="H126" s="300">
        <f>'PAA-1 3000'!H107*'PAA-1 3000'!C107</f>
        <v>0</v>
      </c>
      <c r="I126" s="300">
        <f>'PAA-1 3000'!I107*'PAA-1 3000'!C107</f>
        <v>0</v>
      </c>
      <c r="J126" s="300">
        <f>'PAA-1 3000'!J107*'PAA-1 3000'!C107</f>
        <v>0</v>
      </c>
      <c r="K126" s="300">
        <f>'PAA-1 3000'!K107*'PAA-1 3000'!C107</f>
        <v>0</v>
      </c>
      <c r="L126" s="300">
        <f>'PAA-1 3000'!L107*'PAA-1 3000'!C107</f>
        <v>0</v>
      </c>
      <c r="M126" s="300">
        <f>'PAA-1 3000'!M107*'PAA-1 3000'!C107</f>
        <v>0</v>
      </c>
      <c r="N126" s="300">
        <f>'PAA-1 3000'!N107*'PAA-1 3000'!C107</f>
        <v>0</v>
      </c>
      <c r="O126" s="300">
        <f>'PAA-1 3000'!O107*'PAA-1 3000'!C107</f>
        <v>0</v>
      </c>
      <c r="P126" s="217">
        <f t="shared" si="14"/>
        <v>5775</v>
      </c>
      <c r="Q126" s="403">
        <f t="shared" si="15"/>
        <v>0</v>
      </c>
    </row>
    <row r="127" spans="1:17" ht="11.1" customHeight="1">
      <c r="A127" s="311"/>
      <c r="B127" s="279" t="s">
        <v>437</v>
      </c>
      <c r="C127" s="422">
        <f>'PAA-1 3000'!Q108</f>
        <v>33000</v>
      </c>
      <c r="D127" s="300">
        <f>'PAA-1 3000'!D108*'PAA-1 3000'!C108</f>
        <v>0</v>
      </c>
      <c r="E127" s="300">
        <f>'PAA-1 3000'!E108*'PAA-1 3000'!C108</f>
        <v>0</v>
      </c>
      <c r="F127" s="300">
        <f>'PAA-1 3000'!F108*'PAA-1 3000'!C108</f>
        <v>16500</v>
      </c>
      <c r="G127" s="300">
        <f>'PAA-1 3000'!G108*'PAA-1 3000'!C108</f>
        <v>0</v>
      </c>
      <c r="H127" s="300">
        <f>'PAA-1 3000'!H108*'PAA-1 3000'!C108</f>
        <v>0</v>
      </c>
      <c r="I127" s="300">
        <f>'PAA-1 3000'!I108*'PAA-1 3000'!C108</f>
        <v>0</v>
      </c>
      <c r="J127" s="300">
        <f>'PAA-1 3000'!J108*'PAA-1 3000'!C108</f>
        <v>0</v>
      </c>
      <c r="K127" s="300">
        <f>'PAA-1 3000'!K108*'PAA-1 3000'!C108</f>
        <v>0</v>
      </c>
      <c r="L127" s="300">
        <f>'PAA-1 3000'!L108*'PAA-1 3000'!C108</f>
        <v>16500</v>
      </c>
      <c r="M127" s="300">
        <f>'PAA-1 3000'!M108*'PAA-1 3000'!C108</f>
        <v>0</v>
      </c>
      <c r="N127" s="300">
        <f>'PAA-1 3000'!N108*'PAA-1 3000'!C108</f>
        <v>0</v>
      </c>
      <c r="O127" s="300">
        <f>'PAA-1 3000'!O108*'PAA-1 3000'!C108</f>
        <v>0</v>
      </c>
      <c r="P127" s="217">
        <f t="shared" si="14"/>
        <v>33000</v>
      </c>
      <c r="Q127" s="403">
        <f t="shared" si="15"/>
        <v>0</v>
      </c>
    </row>
    <row r="128" spans="1:17" ht="11.1" customHeight="1">
      <c r="A128" s="311"/>
      <c r="B128" s="279" t="s">
        <v>438</v>
      </c>
      <c r="C128" s="422">
        <f>'PAA-1 3000'!Q109</f>
        <v>371.25</v>
      </c>
      <c r="D128" s="300">
        <f>'PAA-1 3000'!D109*'PAA-1 3000'!C109</f>
        <v>0</v>
      </c>
      <c r="E128" s="300">
        <f>'PAA-1 3000'!E109*'PAA-1 3000'!C109</f>
        <v>0</v>
      </c>
      <c r="F128" s="300">
        <f>'PAA-1 3000'!F109*'PAA-1 3000'!C109</f>
        <v>371.25</v>
      </c>
      <c r="G128" s="300">
        <f>'PAA-1 3000'!G109*'PAA-1 3000'!C109</f>
        <v>0</v>
      </c>
      <c r="H128" s="300">
        <f>'PAA-1 3000'!H109*'PAA-1 3000'!C109</f>
        <v>0</v>
      </c>
      <c r="I128" s="300">
        <f>'PAA-1 3000'!I109*'PAA-1 3000'!C109</f>
        <v>0</v>
      </c>
      <c r="J128" s="300">
        <f>'PAA-1 3000'!J109*'PAA-1 3000'!C109</f>
        <v>0</v>
      </c>
      <c r="K128" s="300">
        <f>'PAA-1 3000'!K109*'PAA-1 3000'!C109</f>
        <v>0</v>
      </c>
      <c r="L128" s="300">
        <f>'PAA-1 3000'!L109*'PAA-1 3000'!C109</f>
        <v>0</v>
      </c>
      <c r="M128" s="300">
        <f>'PAA-1 3000'!M109*'PAA-1 3000'!C109</f>
        <v>0</v>
      </c>
      <c r="N128" s="300">
        <f>'PAA-1 3000'!N109*'PAA-1 3000'!C109</f>
        <v>0</v>
      </c>
      <c r="O128" s="300">
        <f>'PAA-1 3000'!O109*'PAA-1 3000'!C109</f>
        <v>0</v>
      </c>
      <c r="P128" s="217">
        <f t="shared" si="14"/>
        <v>371.25</v>
      </c>
      <c r="Q128" s="403">
        <f t="shared" si="15"/>
        <v>0</v>
      </c>
    </row>
    <row r="129" spans="1:17" ht="11.1" customHeight="1">
      <c r="A129" s="311"/>
      <c r="B129" s="279" t="s">
        <v>439</v>
      </c>
      <c r="C129" s="422">
        <f>'PAA-1 3000'!Q110</f>
        <v>495</v>
      </c>
      <c r="D129" s="300">
        <f>'PAA-1 3000'!D110*'PAA-1 3000'!C110</f>
        <v>0</v>
      </c>
      <c r="E129" s="300">
        <f>'PAA-1 3000'!E110*'PAA-1 3000'!C110</f>
        <v>0</v>
      </c>
      <c r="F129" s="300">
        <f>'PAA-1 3000'!F110*'PAA-1 3000'!C110</f>
        <v>495</v>
      </c>
      <c r="G129" s="300">
        <f>'PAA-1 3000'!G110*'PAA-1 3000'!C110</f>
        <v>0</v>
      </c>
      <c r="H129" s="300">
        <f>'PAA-1 3000'!H110*'PAA-1 3000'!C110</f>
        <v>0</v>
      </c>
      <c r="I129" s="300">
        <f>'PAA-1 3000'!I110*'PAA-1 3000'!C110</f>
        <v>0</v>
      </c>
      <c r="J129" s="300">
        <f>'PAA-1 3000'!J110*'PAA-1 3000'!C110</f>
        <v>0</v>
      </c>
      <c r="K129" s="300">
        <f>'PAA-1 3000'!K110*'PAA-1 3000'!C110</f>
        <v>0</v>
      </c>
      <c r="L129" s="300">
        <f>'PAA-1 3000'!L110*'PAA-1 3000'!C110</f>
        <v>0</v>
      </c>
      <c r="M129" s="300">
        <f>'PAA-1 3000'!M110*'PAA-1 3000'!C110</f>
        <v>0</v>
      </c>
      <c r="N129" s="300">
        <f>'PAA-1 3000'!N110*'PAA-1 3000'!C110</f>
        <v>0</v>
      </c>
      <c r="O129" s="300">
        <f>'PAA-1 3000'!O110*'PAA-1 3000'!C110</f>
        <v>0</v>
      </c>
      <c r="P129" s="217">
        <f t="shared" si="14"/>
        <v>495</v>
      </c>
      <c r="Q129" s="403">
        <f t="shared" si="15"/>
        <v>0</v>
      </c>
    </row>
    <row r="130" spans="1:17" ht="11.1" customHeight="1">
      <c r="A130" s="311"/>
      <c r="B130" s="279" t="s">
        <v>440</v>
      </c>
      <c r="C130" s="422">
        <f>'PAA-1 3000'!Q111</f>
        <v>16500</v>
      </c>
      <c r="D130" s="300">
        <f>'PAA-1 3000'!D111*'PAA-1 3000'!C111</f>
        <v>0</v>
      </c>
      <c r="E130" s="300">
        <f>'PAA-1 3000'!E111*'PAA-1 3000'!C111</f>
        <v>0</v>
      </c>
      <c r="F130" s="300">
        <f>'PAA-1 3000'!F111*'PAA-1 3000'!C111</f>
        <v>16500</v>
      </c>
      <c r="G130" s="300">
        <f>'PAA-1 3000'!G111*'PAA-1 3000'!C111</f>
        <v>0</v>
      </c>
      <c r="H130" s="300">
        <f>'PAA-1 3000'!H111*'PAA-1 3000'!C111</f>
        <v>0</v>
      </c>
      <c r="I130" s="300">
        <f>'PAA-1 3000'!I111*'PAA-1 3000'!C111</f>
        <v>0</v>
      </c>
      <c r="J130" s="300">
        <f>'PAA-1 3000'!J111*'PAA-1 3000'!C111</f>
        <v>0</v>
      </c>
      <c r="K130" s="300">
        <f>'PAA-1 3000'!K111*'PAA-1 3000'!C111</f>
        <v>0</v>
      </c>
      <c r="L130" s="300">
        <f>'PAA-1 3000'!L111*'PAA-1 3000'!C111</f>
        <v>0</v>
      </c>
      <c r="M130" s="300">
        <f>'PAA-1 3000'!M111*'PAA-1 3000'!C111</f>
        <v>0</v>
      </c>
      <c r="N130" s="300">
        <f>'PAA-1 3000'!N111*'PAA-1 3000'!C111</f>
        <v>0</v>
      </c>
      <c r="O130" s="300">
        <f>'PAA-1 3000'!O111*'PAA-1 3000'!C111</f>
        <v>0</v>
      </c>
      <c r="P130" s="217">
        <f t="shared" si="14"/>
        <v>16500</v>
      </c>
      <c r="Q130" s="403">
        <f t="shared" si="15"/>
        <v>0</v>
      </c>
    </row>
    <row r="131" spans="1:17" ht="11.1" customHeight="1">
      <c r="A131" s="311"/>
      <c r="B131" s="415" t="s">
        <v>471</v>
      </c>
      <c r="C131" s="563">
        <f>SUM(C114:C130)</f>
        <v>397953.6</v>
      </c>
      <c r="D131" s="563">
        <f t="shared" ref="D131:P131" si="23">SUM(D114:D130)</f>
        <v>14231.25</v>
      </c>
      <c r="E131" s="563">
        <f t="shared" si="23"/>
        <v>113396.25</v>
      </c>
      <c r="F131" s="563">
        <f t="shared" si="23"/>
        <v>123386.175</v>
      </c>
      <c r="G131" s="563">
        <f t="shared" si="23"/>
        <v>13406.25</v>
      </c>
      <c r="H131" s="563">
        <f t="shared" si="23"/>
        <v>10890</v>
      </c>
      <c r="I131" s="563">
        <f t="shared" si="23"/>
        <v>10890</v>
      </c>
      <c r="J131" s="563">
        <f t="shared" si="23"/>
        <v>10890</v>
      </c>
      <c r="K131" s="563">
        <f t="shared" si="23"/>
        <v>10890</v>
      </c>
      <c r="L131" s="563">
        <f t="shared" si="23"/>
        <v>57303.675000000003</v>
      </c>
      <c r="M131" s="563">
        <f t="shared" si="23"/>
        <v>10890</v>
      </c>
      <c r="N131" s="563">
        <f t="shared" si="23"/>
        <v>10890</v>
      </c>
      <c r="O131" s="563">
        <f t="shared" si="23"/>
        <v>10890</v>
      </c>
      <c r="P131" s="563">
        <f t="shared" si="23"/>
        <v>397953.6</v>
      </c>
      <c r="Q131" s="403"/>
    </row>
    <row r="132" spans="1:17" ht="11.1" customHeight="1">
      <c r="A132" s="311">
        <v>37100001</v>
      </c>
      <c r="B132" s="413" t="s">
        <v>100</v>
      </c>
      <c r="C132" s="422"/>
      <c r="D132" s="300"/>
      <c r="E132" s="300"/>
      <c r="F132" s="300"/>
      <c r="G132" s="300"/>
      <c r="H132" s="300"/>
      <c r="I132" s="300"/>
      <c r="J132" s="300"/>
      <c r="K132" s="300"/>
      <c r="L132" s="300"/>
      <c r="M132" s="300"/>
      <c r="N132" s="300"/>
      <c r="O132" s="300"/>
      <c r="P132" s="217"/>
      <c r="Q132" s="403">
        <f t="shared" si="15"/>
        <v>0</v>
      </c>
    </row>
    <row r="133" spans="1:17" ht="11.1" customHeight="1">
      <c r="A133" s="311"/>
      <c r="B133" s="276" t="s">
        <v>442</v>
      </c>
      <c r="C133" s="422">
        <f>'PAA-1 3000'!Q113</f>
        <v>49500</v>
      </c>
      <c r="D133" s="300">
        <f>'PAA-1 3000'!D113*'PAA-1 3000'!C113</f>
        <v>4125</v>
      </c>
      <c r="E133" s="300">
        <f>'PAA-1 3000'!E113*'PAA-1 3000'!C113</f>
        <v>4125</v>
      </c>
      <c r="F133" s="300">
        <f>'PAA-1 3000'!F113*'PAA-1 3000'!C113</f>
        <v>4125</v>
      </c>
      <c r="G133" s="300">
        <f>'PAA-1 3000'!G113*'PAA-1 3000'!C113</f>
        <v>4125</v>
      </c>
      <c r="H133" s="300">
        <f>'PAA-1 3000'!H113*'PAA-1 3000'!C113</f>
        <v>4125</v>
      </c>
      <c r="I133" s="300">
        <f>'PAA-1 3000'!I113*'PAA-1 3000'!C113</f>
        <v>4125</v>
      </c>
      <c r="J133" s="300">
        <f>'PAA-1 3000'!J113*'PAA-1 3000'!C113</f>
        <v>4125</v>
      </c>
      <c r="K133" s="300">
        <f>'PAA-1 3000'!K113*'PAA-1 3000'!C113</f>
        <v>4125</v>
      </c>
      <c r="L133" s="300">
        <f>'PAA-1 3000'!L113*'PAA-1 3000'!C113</f>
        <v>4125</v>
      </c>
      <c r="M133" s="300">
        <f>'PAA-1 3000'!M113*'PAA-1 3000'!C113</f>
        <v>4125</v>
      </c>
      <c r="N133" s="300">
        <f>'PAA-1 3000'!N113*'PAA-1 3000'!C113</f>
        <v>4125</v>
      </c>
      <c r="O133" s="300">
        <f>'PAA-1 3000'!O113*'PAA-1 3000'!C113</f>
        <v>4125</v>
      </c>
      <c r="P133" s="217">
        <f t="shared" si="14"/>
        <v>49500</v>
      </c>
      <c r="Q133" s="403">
        <f t="shared" si="15"/>
        <v>0</v>
      </c>
    </row>
    <row r="134" spans="1:17" ht="11.1" customHeight="1">
      <c r="A134" s="311"/>
      <c r="B134" s="276" t="s">
        <v>201</v>
      </c>
      <c r="C134" s="422">
        <f>'PAA-1 3000'!Q114</f>
        <v>10725</v>
      </c>
      <c r="D134" s="300">
        <f>'PAA-1 3000'!D114*'PAA-1 3000'!C114</f>
        <v>0</v>
      </c>
      <c r="E134" s="300">
        <f>'PAA-1 3000'!E114*'PAA-1 3000'!C114</f>
        <v>0</v>
      </c>
      <c r="F134" s="300">
        <f>'PAA-1 3000'!F114*'PAA-1 3000'!C114</f>
        <v>0</v>
      </c>
      <c r="G134" s="300">
        <f>'PAA-1 3000'!G114*'PAA-1 3000'!C114</f>
        <v>10725</v>
      </c>
      <c r="H134" s="300">
        <f>'PAA-1 3000'!H114*'PAA-1 3000'!C114</f>
        <v>0</v>
      </c>
      <c r="I134" s="300">
        <f>'PAA-1 3000'!I114*'PAA-1 3000'!C114</f>
        <v>0</v>
      </c>
      <c r="J134" s="300">
        <f>'PAA-1 3000'!J114*'PAA-1 3000'!C114</f>
        <v>0</v>
      </c>
      <c r="K134" s="300">
        <f>'PAA-1 3000'!K114*'PAA-1 3000'!C114</f>
        <v>0</v>
      </c>
      <c r="L134" s="300">
        <f>'PAA-1 3000'!L114*'PAA-1 3000'!C114</f>
        <v>0</v>
      </c>
      <c r="M134" s="300">
        <f>'PAA-1 3000'!M114*'PAA-1 3000'!C114</f>
        <v>0</v>
      </c>
      <c r="N134" s="300">
        <f>'PAA-1 3000'!N114*'PAA-1 3000'!C114</f>
        <v>0</v>
      </c>
      <c r="O134" s="300">
        <f>'PAA-1 3000'!O114*'PAA-1 3000'!C114</f>
        <v>0</v>
      </c>
      <c r="P134" s="217">
        <f t="shared" si="14"/>
        <v>10725</v>
      </c>
      <c r="Q134" s="403">
        <f t="shared" si="15"/>
        <v>0</v>
      </c>
    </row>
    <row r="135" spans="1:17" ht="11.1" customHeight="1">
      <c r="A135" s="311"/>
      <c r="B135" s="415" t="s">
        <v>471</v>
      </c>
      <c r="C135" s="563">
        <f>SUM(C132:C134)</f>
        <v>60225</v>
      </c>
      <c r="D135" s="563">
        <f t="shared" ref="D135:P135" si="24">SUM(D132:D134)</f>
        <v>4125</v>
      </c>
      <c r="E135" s="563">
        <f t="shared" si="24"/>
        <v>4125</v>
      </c>
      <c r="F135" s="563">
        <f t="shared" si="24"/>
        <v>4125</v>
      </c>
      <c r="G135" s="563">
        <f t="shared" si="24"/>
        <v>14850</v>
      </c>
      <c r="H135" s="563">
        <f t="shared" si="24"/>
        <v>4125</v>
      </c>
      <c r="I135" s="563">
        <f t="shared" si="24"/>
        <v>4125</v>
      </c>
      <c r="J135" s="563">
        <f t="shared" si="24"/>
        <v>4125</v>
      </c>
      <c r="K135" s="563">
        <f t="shared" si="24"/>
        <v>4125</v>
      </c>
      <c r="L135" s="563">
        <f t="shared" si="24"/>
        <v>4125</v>
      </c>
      <c r="M135" s="563">
        <f t="shared" si="24"/>
        <v>4125</v>
      </c>
      <c r="N135" s="563">
        <f t="shared" si="24"/>
        <v>4125</v>
      </c>
      <c r="O135" s="563">
        <f t="shared" si="24"/>
        <v>4125</v>
      </c>
      <c r="P135" s="563">
        <f t="shared" si="24"/>
        <v>60225</v>
      </c>
      <c r="Q135" s="403"/>
    </row>
    <row r="136" spans="1:17" ht="11.1" customHeight="1">
      <c r="A136" s="311">
        <v>37200001</v>
      </c>
      <c r="B136" s="413" t="s">
        <v>100</v>
      </c>
      <c r="C136" s="422"/>
      <c r="D136" s="300"/>
      <c r="E136" s="300"/>
      <c r="F136" s="300"/>
      <c r="G136" s="300"/>
      <c r="H136" s="300"/>
      <c r="I136" s="300"/>
      <c r="J136" s="300"/>
      <c r="K136" s="300"/>
      <c r="L136" s="300"/>
      <c r="M136" s="300"/>
      <c r="N136" s="300"/>
      <c r="O136" s="300"/>
      <c r="P136" s="217"/>
      <c r="Q136" s="403">
        <f t="shared" si="15"/>
        <v>0</v>
      </c>
    </row>
    <row r="137" spans="1:17" ht="11.1" customHeight="1">
      <c r="A137" s="311"/>
      <c r="B137" s="276" t="s">
        <v>101</v>
      </c>
      <c r="C137" s="422">
        <f>'PAA-1 3000'!Q116</f>
        <v>7425</v>
      </c>
      <c r="D137" s="300">
        <f>'PAA-1 3000'!D116*'PAA-1 3000'!C116</f>
        <v>742.5</v>
      </c>
      <c r="E137" s="300">
        <f>'PAA-1 3000'!E116*'PAA-1 3000'!C116</f>
        <v>742.5</v>
      </c>
      <c r="F137" s="300">
        <f>'PAA-1 3000'!F116*'PAA-1 3000'!C116</f>
        <v>742.5</v>
      </c>
      <c r="G137" s="300">
        <f>'PAA-1 3000'!G116*'PAA-1 3000'!C116</f>
        <v>742.5</v>
      </c>
      <c r="H137" s="300">
        <f>'PAA-1 3000'!H116*'PAA-1 3000'!C116</f>
        <v>742.5</v>
      </c>
      <c r="I137" s="300">
        <f>'PAA-1 3000'!I116*'PAA-1 3000'!C116</f>
        <v>742.5</v>
      </c>
      <c r="J137" s="300">
        <f>'PAA-1 3000'!J116*'PAA-1 3000'!C116</f>
        <v>742.5</v>
      </c>
      <c r="K137" s="300">
        <f>'PAA-1 3000'!K116*'PAA-1 3000'!C116</f>
        <v>742.5</v>
      </c>
      <c r="L137" s="300">
        <f>'PAA-1 3000'!L116*'PAA-1 3000'!C116</f>
        <v>742.5</v>
      </c>
      <c r="M137" s="300">
        <f>'PAA-1 3000'!M116*'PAA-1 3000'!C116</f>
        <v>742.5</v>
      </c>
      <c r="N137" s="300">
        <f>'PAA-1 3000'!N116*'PAA-1 3000'!C116</f>
        <v>0</v>
      </c>
      <c r="O137" s="300">
        <f>'PAA-1 3000'!O116*'PAA-1 3000'!C116</f>
        <v>0</v>
      </c>
      <c r="P137" s="217">
        <f t="shared" si="14"/>
        <v>7425</v>
      </c>
      <c r="Q137" s="403">
        <f t="shared" si="15"/>
        <v>0</v>
      </c>
    </row>
    <row r="138" spans="1:17" ht="11.1" customHeight="1">
      <c r="A138" s="311"/>
      <c r="B138" s="426" t="s">
        <v>202</v>
      </c>
      <c r="C138" s="422">
        <f>'PAA-1 3000'!Q117</f>
        <v>495</v>
      </c>
      <c r="D138" s="300">
        <f>'PAA-1 3000'!D117*'PAA-1 3000'!C117</f>
        <v>0</v>
      </c>
      <c r="E138" s="300">
        <f>'PAA-1 3000'!E117*'PAA-1 3000'!C117</f>
        <v>0</v>
      </c>
      <c r="F138" s="300">
        <f>'PAA-1 3000'!F117*'PAA-1 3000'!C117</f>
        <v>495</v>
      </c>
      <c r="G138" s="300">
        <f>'PAA-1 3000'!G117*'PAA-1 3000'!C117</f>
        <v>0</v>
      </c>
      <c r="H138" s="300">
        <f>'PAA-1 3000'!H117*'PAA-1 3000'!C117</f>
        <v>0</v>
      </c>
      <c r="I138" s="300">
        <f>'PAA-1 3000'!I117*'PAA-1 3000'!C117</f>
        <v>0</v>
      </c>
      <c r="J138" s="300">
        <f>'PAA-1 3000'!J117*'PAA-1 3000'!C117</f>
        <v>0</v>
      </c>
      <c r="K138" s="300">
        <f>'PAA-1 3000'!K117*'PAA-1 3000'!C117</f>
        <v>0</v>
      </c>
      <c r="L138" s="300">
        <f>'PAA-1 3000'!L117*'PAA-1 3000'!C117</f>
        <v>0</v>
      </c>
      <c r="M138" s="300">
        <f>'PAA-1 3000'!M117*'PAA-1 3000'!C117</f>
        <v>0</v>
      </c>
      <c r="N138" s="300">
        <f>'PAA-1 3000'!N117*'PAA-1 3000'!C117</f>
        <v>0</v>
      </c>
      <c r="O138" s="300">
        <f>'PAA-1 3000'!O117*'PAA-1 3000'!C117</f>
        <v>0</v>
      </c>
      <c r="P138" s="217">
        <f t="shared" si="14"/>
        <v>495</v>
      </c>
      <c r="Q138" s="403">
        <f t="shared" si="15"/>
        <v>0</v>
      </c>
    </row>
    <row r="139" spans="1:17" ht="11.1" customHeight="1">
      <c r="A139" s="311"/>
      <c r="B139" s="276" t="s">
        <v>444</v>
      </c>
      <c r="C139" s="422">
        <f>'PAA-1 3000'!Q118</f>
        <v>1485</v>
      </c>
      <c r="D139" s="300">
        <f>'PAA-1 3000'!D118*'PAA-1 3000'!C118</f>
        <v>495</v>
      </c>
      <c r="E139" s="300">
        <f>'PAA-1 3000'!E118*'PAA-1 3000'!C118</f>
        <v>495</v>
      </c>
      <c r="F139" s="300">
        <f>'PAA-1 3000'!F118*'PAA-1 3000'!C118</f>
        <v>495</v>
      </c>
      <c r="G139" s="300">
        <f>'PAA-1 3000'!G118*'PAA-1 3000'!C118</f>
        <v>0</v>
      </c>
      <c r="H139" s="300">
        <f>'PAA-1 3000'!H118*'PAA-1 3000'!C118</f>
        <v>0</v>
      </c>
      <c r="I139" s="300">
        <f>'PAA-1 3000'!I118*'PAA-1 3000'!C118</f>
        <v>0</v>
      </c>
      <c r="J139" s="300">
        <f>'PAA-1 3000'!J118*'PAA-1 3000'!C118</f>
        <v>0</v>
      </c>
      <c r="K139" s="300">
        <f>'PAA-1 3000'!K118*'PAA-1 3000'!C118</f>
        <v>0</v>
      </c>
      <c r="L139" s="300">
        <f>'PAA-1 3000'!L118*'PAA-1 3000'!C118</f>
        <v>0</v>
      </c>
      <c r="M139" s="300">
        <f>'PAA-1 3000'!M118*'PAA-1 3000'!C118</f>
        <v>0</v>
      </c>
      <c r="N139" s="300">
        <f>'PAA-1 3000'!N118*'PAA-1 3000'!C118</f>
        <v>0</v>
      </c>
      <c r="O139" s="300">
        <f>'PAA-1 3000'!O118*'PAA-1 3000'!C118</f>
        <v>0</v>
      </c>
      <c r="P139" s="217">
        <f t="shared" si="14"/>
        <v>1485</v>
      </c>
      <c r="Q139" s="403">
        <f t="shared" si="15"/>
        <v>0</v>
      </c>
    </row>
    <row r="140" spans="1:17" ht="11.1" customHeight="1">
      <c r="A140" s="311"/>
      <c r="B140" s="276" t="s">
        <v>101</v>
      </c>
      <c r="C140" s="422">
        <f>'PAA-1 3000'!Q119</f>
        <v>1650</v>
      </c>
      <c r="D140" s="300">
        <f>'PAA-1 3000'!D119*'PAA-1 3000'!C119</f>
        <v>825</v>
      </c>
      <c r="E140" s="300">
        <f>'PAA-1 3000'!E119*'PAA-1 3000'!C119</f>
        <v>825</v>
      </c>
      <c r="F140" s="300">
        <f>'PAA-1 3000'!F119*'PAA-1 3000'!C119</f>
        <v>0</v>
      </c>
      <c r="G140" s="300">
        <f>'PAA-1 3000'!G119*'PAA-1 3000'!C119</f>
        <v>0</v>
      </c>
      <c r="H140" s="300">
        <f>'PAA-1 3000'!H119*'PAA-1 3000'!C119</f>
        <v>0</v>
      </c>
      <c r="I140" s="300">
        <f>'PAA-1 3000'!I119*'PAA-1 3000'!C119</f>
        <v>0</v>
      </c>
      <c r="J140" s="300">
        <f>'PAA-1 3000'!J119*'PAA-1 3000'!C119</f>
        <v>0</v>
      </c>
      <c r="K140" s="300">
        <f>'PAA-1 3000'!K119*'PAA-1 3000'!C119</f>
        <v>0</v>
      </c>
      <c r="L140" s="300">
        <f>'PAA-1 3000'!L119*'PAA-1 3000'!C119</f>
        <v>0</v>
      </c>
      <c r="M140" s="300">
        <f>'PAA-1 3000'!M119*'PAA-1 3000'!C119</f>
        <v>0</v>
      </c>
      <c r="N140" s="300">
        <f>'PAA-1 3000'!N119*'PAA-1 3000'!C119</f>
        <v>0</v>
      </c>
      <c r="O140" s="300">
        <f>'PAA-1 3000'!O119*'PAA-1 3000'!C119</f>
        <v>0</v>
      </c>
      <c r="P140" s="217">
        <f t="shared" si="14"/>
        <v>1650</v>
      </c>
      <c r="Q140" s="403">
        <f t="shared" si="15"/>
        <v>0</v>
      </c>
    </row>
    <row r="141" spans="1:17" ht="11.1" customHeight="1">
      <c r="A141" s="311"/>
      <c r="B141" s="276" t="s">
        <v>445</v>
      </c>
      <c r="C141" s="422">
        <f>'PAA-1 3000'!Q120</f>
        <v>2970</v>
      </c>
      <c r="D141" s="300">
        <f>'PAA-1 3000'!D120*'PAA-1 3000'!C120</f>
        <v>495</v>
      </c>
      <c r="E141" s="300">
        <f>'PAA-1 3000'!E120*'PAA-1 3000'!C120</f>
        <v>0</v>
      </c>
      <c r="F141" s="300">
        <f>'PAA-1 3000'!F120*'PAA-1 3000'!C120</f>
        <v>495</v>
      </c>
      <c r="G141" s="300">
        <f>'PAA-1 3000'!G120*'PAA-1 3000'!C120</f>
        <v>0</v>
      </c>
      <c r="H141" s="300">
        <f>'PAA-1 3000'!H120*'PAA-1 3000'!C120</f>
        <v>495</v>
      </c>
      <c r="I141" s="300">
        <f>'PAA-1 3000'!I120*'PAA-1 3000'!C120</f>
        <v>0</v>
      </c>
      <c r="J141" s="300">
        <f>'PAA-1 3000'!J120*'PAA-1 3000'!C120</f>
        <v>495</v>
      </c>
      <c r="K141" s="300">
        <f>'PAA-1 3000'!K120*'PAA-1 3000'!C120</f>
        <v>0</v>
      </c>
      <c r="L141" s="300">
        <f>'PAA-1 3000'!L120*'PAA-1 3000'!C120</f>
        <v>495</v>
      </c>
      <c r="M141" s="300">
        <f>'PAA-1 3000'!M120*'PAA-1 3000'!C120</f>
        <v>0</v>
      </c>
      <c r="N141" s="300">
        <f>'PAA-1 3000'!N120*'PAA-1 3000'!C120</f>
        <v>495</v>
      </c>
      <c r="O141" s="300">
        <f>'PAA-1 3000'!O120*'PAA-1 3000'!C120</f>
        <v>0</v>
      </c>
      <c r="P141" s="217">
        <f t="shared" si="14"/>
        <v>2970</v>
      </c>
      <c r="Q141" s="403">
        <f t="shared" si="15"/>
        <v>0</v>
      </c>
    </row>
    <row r="142" spans="1:17" ht="11.1" customHeight="1">
      <c r="A142" s="311"/>
      <c r="B142" s="276" t="s">
        <v>203</v>
      </c>
      <c r="C142" s="422">
        <f>'PAA-1 3000'!Q121</f>
        <v>4950</v>
      </c>
      <c r="D142" s="300">
        <f>'PAA-1 3000'!D121*'PAA-1 3000'!C121</f>
        <v>1237.5</v>
      </c>
      <c r="E142" s="300">
        <f>'PAA-1 3000'!E121*'PAA-1 3000'!C121</f>
        <v>1237.5</v>
      </c>
      <c r="F142" s="300">
        <f>'PAA-1 3000'!F121*'PAA-1 3000'!C121</f>
        <v>1237.5</v>
      </c>
      <c r="G142" s="300">
        <f>'PAA-1 3000'!G121*'PAA-1 3000'!C121</f>
        <v>1237.5</v>
      </c>
      <c r="H142" s="300">
        <f>'PAA-1 3000'!H121*'PAA-1 3000'!C121</f>
        <v>0</v>
      </c>
      <c r="I142" s="300">
        <f>'PAA-1 3000'!I121*'PAA-1 3000'!C121</f>
        <v>0</v>
      </c>
      <c r="J142" s="300">
        <f>'PAA-1 3000'!J121*'PAA-1 3000'!C121</f>
        <v>0</v>
      </c>
      <c r="K142" s="300">
        <f>'PAA-1 3000'!K121*'PAA-1 3000'!C121</f>
        <v>0</v>
      </c>
      <c r="L142" s="300">
        <f>'PAA-1 3000'!L121*'PAA-1 3000'!C121</f>
        <v>0</v>
      </c>
      <c r="M142" s="300">
        <f>'PAA-1 3000'!M121*'PAA-1 3000'!C121</f>
        <v>0</v>
      </c>
      <c r="N142" s="300">
        <f>'PAA-1 3000'!N121*'PAA-1 3000'!C121</f>
        <v>0</v>
      </c>
      <c r="O142" s="300">
        <f>'PAA-1 3000'!O121*'PAA-1 3000'!C121</f>
        <v>0</v>
      </c>
      <c r="P142" s="217">
        <f t="shared" si="14"/>
        <v>4950</v>
      </c>
      <c r="Q142" s="403">
        <f t="shared" si="15"/>
        <v>0</v>
      </c>
    </row>
    <row r="143" spans="1:17" ht="11.1" customHeight="1">
      <c r="A143" s="311"/>
      <c r="B143" s="276" t="s">
        <v>445</v>
      </c>
      <c r="C143" s="422">
        <f>'PAA-1 3000'!Q122</f>
        <v>4950</v>
      </c>
      <c r="D143" s="300">
        <f>'PAA-1 3000'!D122*'PAA-1 3000'!C122</f>
        <v>1237.5</v>
      </c>
      <c r="E143" s="300">
        <f>'PAA-1 3000'!E122*'PAA-1 3000'!C122</f>
        <v>1237.5</v>
      </c>
      <c r="F143" s="300">
        <f>'PAA-1 3000'!F122*'PAA-1 3000'!C122</f>
        <v>1237.5</v>
      </c>
      <c r="G143" s="300">
        <f>'PAA-1 3000'!G122*'PAA-1 3000'!C122</f>
        <v>1237.5</v>
      </c>
      <c r="H143" s="300">
        <f>'PAA-1 3000'!H122*'PAA-1 3000'!C122</f>
        <v>0</v>
      </c>
      <c r="I143" s="300">
        <f>'PAA-1 3000'!I122*'PAA-1 3000'!C122</f>
        <v>0</v>
      </c>
      <c r="J143" s="300">
        <f>'PAA-1 3000'!J122*'PAA-1 3000'!C122</f>
        <v>0</v>
      </c>
      <c r="K143" s="300">
        <f>'PAA-1 3000'!K122*'PAA-1 3000'!C122</f>
        <v>0</v>
      </c>
      <c r="L143" s="300">
        <f>'PAA-1 3000'!L122*'PAA-1 3000'!C122</f>
        <v>0</v>
      </c>
      <c r="M143" s="300">
        <f>'PAA-1 3000'!M122*'PAA-1 3000'!C122</f>
        <v>0</v>
      </c>
      <c r="N143" s="300">
        <f>'PAA-1 3000'!N122*'PAA-1 3000'!C122</f>
        <v>0</v>
      </c>
      <c r="O143" s="300">
        <f>'PAA-1 3000'!O122*'PAA-1 3000'!C122</f>
        <v>0</v>
      </c>
      <c r="P143" s="217">
        <f t="shared" si="14"/>
        <v>4950</v>
      </c>
      <c r="Q143" s="403">
        <f t="shared" si="15"/>
        <v>0</v>
      </c>
    </row>
    <row r="144" spans="1:17" ht="11.1" customHeight="1">
      <c r="A144" s="311"/>
      <c r="B144" s="276" t="s">
        <v>446</v>
      </c>
      <c r="C144" s="422">
        <f>'PAA-1 3000'!Q123</f>
        <v>14850</v>
      </c>
      <c r="D144" s="300">
        <f>'PAA-1 3000'!D123*'PAA-1 3000'!C123</f>
        <v>1237.5</v>
      </c>
      <c r="E144" s="300">
        <f>'PAA-1 3000'!E123*'PAA-1 3000'!C123</f>
        <v>1237.5</v>
      </c>
      <c r="F144" s="300">
        <f>'PAA-1 3000'!F123*'PAA-1 3000'!C123</f>
        <v>1237.5</v>
      </c>
      <c r="G144" s="300">
        <f>'PAA-1 3000'!G123*'PAA-1 3000'!C123</f>
        <v>1237.5</v>
      </c>
      <c r="H144" s="300">
        <f>'PAA-1 3000'!H123*'PAA-1 3000'!C123</f>
        <v>1237.5</v>
      </c>
      <c r="I144" s="300">
        <f>'PAA-1 3000'!I123*'PAA-1 3000'!C123</f>
        <v>1237.5</v>
      </c>
      <c r="J144" s="300">
        <f>'PAA-1 3000'!J123*'PAA-1 3000'!C123</f>
        <v>1237.5</v>
      </c>
      <c r="K144" s="300">
        <f>'PAA-1 3000'!K123*'PAA-1 3000'!C123</f>
        <v>1237.5</v>
      </c>
      <c r="L144" s="300">
        <f>'PAA-1 3000'!L123*'PAA-1 3000'!C123</f>
        <v>1237.5</v>
      </c>
      <c r="M144" s="300">
        <f>'PAA-1 3000'!M123*'PAA-1 3000'!C123</f>
        <v>1237.5</v>
      </c>
      <c r="N144" s="300">
        <f>'PAA-1 3000'!N123*'PAA-1 3000'!C123</f>
        <v>1237.5</v>
      </c>
      <c r="O144" s="300">
        <f>'PAA-1 3000'!O123*'PAA-1 3000'!C123</f>
        <v>1237.5</v>
      </c>
      <c r="P144" s="217">
        <f t="shared" si="14"/>
        <v>14850</v>
      </c>
      <c r="Q144" s="403">
        <f t="shared" si="15"/>
        <v>0</v>
      </c>
    </row>
    <row r="145" spans="1:17" ht="11.1" customHeight="1">
      <c r="A145" s="311"/>
      <c r="B145" s="281" t="s">
        <v>102</v>
      </c>
      <c r="C145" s="422">
        <f>'PAA-1 3000'!Q124</f>
        <v>4950</v>
      </c>
      <c r="D145" s="300">
        <f>'PAA-1 3000'!D124*'PAA-1 3000'!C124</f>
        <v>412.5</v>
      </c>
      <c r="E145" s="300">
        <f>'PAA-1 3000'!E124*'PAA-1 3000'!C124</f>
        <v>412.5</v>
      </c>
      <c r="F145" s="300">
        <f>'PAA-1 3000'!F124*'PAA-1 3000'!C124</f>
        <v>412.5</v>
      </c>
      <c r="G145" s="300">
        <f>'PAA-1 3000'!G124*'PAA-1 3000'!C124</f>
        <v>412.5</v>
      </c>
      <c r="H145" s="300">
        <f>'PAA-1 3000'!H124*'PAA-1 3000'!C124</f>
        <v>412.5</v>
      </c>
      <c r="I145" s="300">
        <f>'PAA-1 3000'!I124*'PAA-1 3000'!C124</f>
        <v>412.5</v>
      </c>
      <c r="J145" s="300">
        <f>'PAA-1 3000'!J124*'PAA-1 3000'!C124</f>
        <v>412.5</v>
      </c>
      <c r="K145" s="300">
        <f>'PAA-1 3000'!K124*'PAA-1 3000'!C124</f>
        <v>412.5</v>
      </c>
      <c r="L145" s="300">
        <f>'PAA-1 3000'!L124*'PAA-1 3000'!C124</f>
        <v>412.5</v>
      </c>
      <c r="M145" s="300">
        <f>'PAA-1 3000'!M124*'PAA-1 3000'!C124</f>
        <v>412.5</v>
      </c>
      <c r="N145" s="300">
        <f>'PAA-1 3000'!N124*'PAA-1 3000'!C124</f>
        <v>412.5</v>
      </c>
      <c r="O145" s="300">
        <f>'PAA-1 3000'!O124*'PAA-1 3000'!C124</f>
        <v>412.5</v>
      </c>
      <c r="P145" s="217">
        <f t="shared" si="14"/>
        <v>4950</v>
      </c>
      <c r="Q145" s="403">
        <f t="shared" si="15"/>
        <v>0</v>
      </c>
    </row>
    <row r="146" spans="1:17" ht="11.1" customHeight="1">
      <c r="A146" s="311"/>
      <c r="B146" s="282" t="s">
        <v>447</v>
      </c>
      <c r="C146" s="422">
        <f>'PAA-1 3000'!Q125</f>
        <v>5692.5</v>
      </c>
      <c r="D146" s="300">
        <f>'PAA-1 3000'!D125*'PAA-1 3000'!C125</f>
        <v>495</v>
      </c>
      <c r="E146" s="300">
        <f>'PAA-1 3000'!E125*'PAA-1 3000'!C125</f>
        <v>495</v>
      </c>
      <c r="F146" s="300">
        <f>'PAA-1 3000'!F125*'PAA-1 3000'!C125</f>
        <v>495</v>
      </c>
      <c r="G146" s="300">
        <f>'PAA-1 3000'!G125*'PAA-1 3000'!C125</f>
        <v>495</v>
      </c>
      <c r="H146" s="300">
        <f>'PAA-1 3000'!H125*'PAA-1 3000'!C125</f>
        <v>495</v>
      </c>
      <c r="I146" s="300">
        <f>'PAA-1 3000'!I125*'PAA-1 3000'!C125</f>
        <v>495</v>
      </c>
      <c r="J146" s="300">
        <f>'PAA-1 3000'!J125*'PAA-1 3000'!C125</f>
        <v>495</v>
      </c>
      <c r="K146" s="300">
        <f>'PAA-1 3000'!K125*'PAA-1 3000'!C125</f>
        <v>495</v>
      </c>
      <c r="L146" s="300">
        <f>'PAA-1 3000'!L125*'PAA-1 3000'!C125</f>
        <v>495</v>
      </c>
      <c r="M146" s="300">
        <f>'PAA-1 3000'!M125*'PAA-1 3000'!C125</f>
        <v>495</v>
      </c>
      <c r="N146" s="300">
        <f>'PAA-1 3000'!N125*'PAA-1 3000'!C125</f>
        <v>495</v>
      </c>
      <c r="O146" s="300">
        <f>'PAA-1 3000'!O125*'PAA-1 3000'!C125</f>
        <v>247.5</v>
      </c>
      <c r="P146" s="217">
        <f t="shared" si="14"/>
        <v>5692.5</v>
      </c>
      <c r="Q146" s="403">
        <f t="shared" si="15"/>
        <v>0</v>
      </c>
    </row>
    <row r="147" spans="1:17" ht="11.1" customHeight="1">
      <c r="A147" s="311"/>
      <c r="B147" s="276" t="s">
        <v>442</v>
      </c>
      <c r="C147" s="422">
        <f>'PAA-1 3000'!Q126</f>
        <v>10560</v>
      </c>
      <c r="D147" s="300">
        <f>'PAA-1 3000'!D126*'PAA-1 3000'!C126</f>
        <v>1320</v>
      </c>
      <c r="E147" s="300">
        <f>'PAA-1 3000'!E126*'PAA-1 3000'!C126</f>
        <v>0</v>
      </c>
      <c r="F147" s="300">
        <f>'PAA-1 3000'!F126*'PAA-1 3000'!C126</f>
        <v>1320</v>
      </c>
      <c r="G147" s="300">
        <f>'PAA-1 3000'!G126*'PAA-1 3000'!C126</f>
        <v>0</v>
      </c>
      <c r="H147" s="300">
        <f>'PAA-1 3000'!H126*'PAA-1 3000'!C126</f>
        <v>1320</v>
      </c>
      <c r="I147" s="300">
        <f>'PAA-1 3000'!I126*'PAA-1 3000'!C126</f>
        <v>0</v>
      </c>
      <c r="J147" s="300">
        <f>'PAA-1 3000'!J126*'PAA-1 3000'!C126</f>
        <v>1320</v>
      </c>
      <c r="K147" s="300">
        <f>'PAA-1 3000'!K126*'PAA-1 3000'!C126</f>
        <v>0</v>
      </c>
      <c r="L147" s="300">
        <f>'PAA-1 3000'!L126*'PAA-1 3000'!C126</f>
        <v>1320</v>
      </c>
      <c r="M147" s="300">
        <f>'PAA-1 3000'!M126*'PAA-1 3000'!C126</f>
        <v>1320</v>
      </c>
      <c r="N147" s="300">
        <f>'PAA-1 3000'!N126*'PAA-1 3000'!C126</f>
        <v>1320</v>
      </c>
      <c r="O147" s="300">
        <f>'PAA-1 3000'!O126*'PAA-1 3000'!C126</f>
        <v>1320</v>
      </c>
      <c r="P147" s="217">
        <f t="shared" si="14"/>
        <v>10560</v>
      </c>
      <c r="Q147" s="403">
        <f t="shared" si="15"/>
        <v>0</v>
      </c>
    </row>
    <row r="148" spans="1:17" ht="11.1" customHeight="1">
      <c r="A148" s="311"/>
      <c r="B148" s="276" t="s">
        <v>442</v>
      </c>
      <c r="C148" s="422">
        <f>'PAA-1 3000'!Q127</f>
        <v>21367.5</v>
      </c>
      <c r="D148" s="300">
        <f>'PAA-1 3000'!D127*'PAA-1 3000'!C127</f>
        <v>2310</v>
      </c>
      <c r="E148" s="300">
        <f>'PAA-1 3000'!E127*'PAA-1 3000'!C127</f>
        <v>1732.5</v>
      </c>
      <c r="F148" s="300">
        <f>'PAA-1 3000'!F127*'PAA-1 3000'!C127</f>
        <v>1732.5</v>
      </c>
      <c r="G148" s="300">
        <f>'PAA-1 3000'!G127*'PAA-1 3000'!C127</f>
        <v>1732.5</v>
      </c>
      <c r="H148" s="300">
        <f>'PAA-1 3000'!H127*'PAA-1 3000'!C127</f>
        <v>1732.5</v>
      </c>
      <c r="I148" s="300">
        <f>'PAA-1 3000'!I127*'PAA-1 3000'!C127</f>
        <v>1732.5</v>
      </c>
      <c r="J148" s="300">
        <f>'PAA-1 3000'!J127*'PAA-1 3000'!C127</f>
        <v>1732.5</v>
      </c>
      <c r="K148" s="300">
        <f>'PAA-1 3000'!K127*'PAA-1 3000'!C127</f>
        <v>1732.5</v>
      </c>
      <c r="L148" s="300">
        <f>'PAA-1 3000'!L127*'PAA-1 3000'!C127</f>
        <v>1732.5</v>
      </c>
      <c r="M148" s="300">
        <f>'PAA-1 3000'!M127*'PAA-1 3000'!C127</f>
        <v>1732.5</v>
      </c>
      <c r="N148" s="300">
        <f>'PAA-1 3000'!N127*'PAA-1 3000'!C127</f>
        <v>1732.5</v>
      </c>
      <c r="O148" s="300">
        <f>'PAA-1 3000'!O127*'PAA-1 3000'!C127</f>
        <v>1732.5</v>
      </c>
      <c r="P148" s="217">
        <f t="shared" si="14"/>
        <v>21367.5</v>
      </c>
      <c r="Q148" s="403">
        <f t="shared" si="15"/>
        <v>0</v>
      </c>
    </row>
    <row r="149" spans="1:17" ht="11.1" customHeight="1">
      <c r="A149" s="311"/>
      <c r="B149" s="276" t="s">
        <v>448</v>
      </c>
      <c r="C149" s="422">
        <f>'PAA-1 3000'!Q128</f>
        <v>3712.5</v>
      </c>
      <c r="D149" s="300">
        <f>'PAA-1 3000'!D128*'PAA-1 3000'!C128</f>
        <v>1237.5</v>
      </c>
      <c r="E149" s="300">
        <f>'PAA-1 3000'!E128*'PAA-1 3000'!C128</f>
        <v>1237.5</v>
      </c>
      <c r="F149" s="300">
        <f>'PAA-1 3000'!F128*'PAA-1 3000'!C128</f>
        <v>1237.5</v>
      </c>
      <c r="G149" s="300">
        <f>'PAA-1 3000'!G128*'PAA-1 3000'!C128</f>
        <v>0</v>
      </c>
      <c r="H149" s="300">
        <f>'PAA-1 3000'!H128*'PAA-1 3000'!C128</f>
        <v>0</v>
      </c>
      <c r="I149" s="300">
        <f>'PAA-1 3000'!I128*'PAA-1 3000'!C128</f>
        <v>0</v>
      </c>
      <c r="J149" s="300">
        <f>'PAA-1 3000'!J128*'PAA-1 3000'!C128</f>
        <v>0</v>
      </c>
      <c r="K149" s="300">
        <f>'PAA-1 3000'!K128*'PAA-1 3000'!C128</f>
        <v>0</v>
      </c>
      <c r="L149" s="300">
        <f>'PAA-1 3000'!L128*'PAA-1 3000'!C128</f>
        <v>0</v>
      </c>
      <c r="M149" s="300">
        <f>'PAA-1 3000'!M128*'PAA-1 3000'!C128</f>
        <v>0</v>
      </c>
      <c r="N149" s="300">
        <f>'PAA-1 3000'!N128*'PAA-1 3000'!C128</f>
        <v>0</v>
      </c>
      <c r="O149" s="300">
        <f>'PAA-1 3000'!O128*'PAA-1 3000'!C128</f>
        <v>0</v>
      </c>
      <c r="P149" s="217">
        <f t="shared" si="14"/>
        <v>3712.5</v>
      </c>
      <c r="Q149" s="403">
        <f t="shared" si="15"/>
        <v>0</v>
      </c>
    </row>
    <row r="150" spans="1:17" ht="11.1" customHeight="1">
      <c r="A150" s="311"/>
      <c r="B150" s="276" t="s">
        <v>449</v>
      </c>
      <c r="C150" s="422">
        <f>'PAA-1 3000'!Q129</f>
        <v>1650</v>
      </c>
      <c r="D150" s="300">
        <f>'PAA-1 3000'!D129*'PAA-1 3000'!C129</f>
        <v>825</v>
      </c>
      <c r="E150" s="300">
        <f>'PAA-1 3000'!E129*'PAA-1 3000'!C129</f>
        <v>0</v>
      </c>
      <c r="F150" s="300">
        <f>'PAA-1 3000'!F129*'PAA-1 3000'!C129</f>
        <v>825</v>
      </c>
      <c r="G150" s="300">
        <f>'PAA-1 3000'!G129*'PAA-1 3000'!C129</f>
        <v>0</v>
      </c>
      <c r="H150" s="300">
        <f>'PAA-1 3000'!H129*'PAA-1 3000'!C129</f>
        <v>0</v>
      </c>
      <c r="I150" s="300">
        <f>'PAA-1 3000'!I129*'PAA-1 3000'!C129</f>
        <v>0</v>
      </c>
      <c r="J150" s="300">
        <f>'PAA-1 3000'!J129*'PAA-1 3000'!C129</f>
        <v>0</v>
      </c>
      <c r="K150" s="300">
        <f>'PAA-1 3000'!K129*'PAA-1 3000'!C129</f>
        <v>0</v>
      </c>
      <c r="L150" s="300">
        <f>'PAA-1 3000'!L129*'PAA-1 3000'!C129</f>
        <v>0</v>
      </c>
      <c r="M150" s="300">
        <f>'PAA-1 3000'!M129*'PAA-1 3000'!C129</f>
        <v>0</v>
      </c>
      <c r="N150" s="300">
        <f>'PAA-1 3000'!N129*'PAA-1 3000'!C129</f>
        <v>0</v>
      </c>
      <c r="O150" s="300">
        <f>'PAA-1 3000'!O129*'PAA-1 3000'!C129</f>
        <v>0</v>
      </c>
      <c r="P150" s="217">
        <f t="shared" si="14"/>
        <v>1650</v>
      </c>
      <c r="Q150" s="403">
        <f t="shared" si="15"/>
        <v>0</v>
      </c>
    </row>
    <row r="151" spans="1:17" ht="11.1" customHeight="1">
      <c r="A151" s="311"/>
      <c r="B151" s="276" t="s">
        <v>450</v>
      </c>
      <c r="C151" s="422">
        <f>'PAA-1 3000'!Q130</f>
        <v>1650</v>
      </c>
      <c r="D151" s="300">
        <f>'PAA-1 3000'!D130*'PAA-1 3000'!C130</f>
        <v>825</v>
      </c>
      <c r="E151" s="300">
        <f>'PAA-1 3000'!E130*'PAA-1 3000'!C130</f>
        <v>0</v>
      </c>
      <c r="F151" s="300">
        <f>'PAA-1 3000'!F130*'PAA-1 3000'!C130</f>
        <v>825</v>
      </c>
      <c r="G151" s="300">
        <f>'PAA-1 3000'!G130*'PAA-1 3000'!C130</f>
        <v>0</v>
      </c>
      <c r="H151" s="300">
        <f>'PAA-1 3000'!H130*'PAA-1 3000'!C130</f>
        <v>0</v>
      </c>
      <c r="I151" s="300">
        <f>'PAA-1 3000'!I130*'PAA-1 3000'!C130</f>
        <v>0</v>
      </c>
      <c r="J151" s="300">
        <f>'PAA-1 3000'!J130*'PAA-1 3000'!C130</f>
        <v>0</v>
      </c>
      <c r="K151" s="300">
        <f>'PAA-1 3000'!K130*'PAA-1 3000'!C130</f>
        <v>0</v>
      </c>
      <c r="L151" s="300">
        <f>'PAA-1 3000'!L130*'PAA-1 3000'!C130</f>
        <v>0</v>
      </c>
      <c r="M151" s="300">
        <f>'PAA-1 3000'!M130*'PAA-1 3000'!C130</f>
        <v>0</v>
      </c>
      <c r="N151" s="300">
        <f>'PAA-1 3000'!N130*'PAA-1 3000'!C130</f>
        <v>0</v>
      </c>
      <c r="O151" s="300">
        <f>'PAA-1 3000'!O130*'PAA-1 3000'!C130</f>
        <v>0</v>
      </c>
      <c r="P151" s="217">
        <f t="shared" si="14"/>
        <v>1650</v>
      </c>
      <c r="Q151" s="403">
        <f t="shared" si="15"/>
        <v>0</v>
      </c>
    </row>
    <row r="152" spans="1:17" ht="11.1" customHeight="1">
      <c r="A152" s="311"/>
      <c r="B152" s="276" t="s">
        <v>451</v>
      </c>
      <c r="C152" s="422">
        <f>'PAA-1 3000'!Q131</f>
        <v>1105.5</v>
      </c>
      <c r="D152" s="300">
        <f>'PAA-1 3000'!D131*'PAA-1 3000'!C131</f>
        <v>552.75</v>
      </c>
      <c r="E152" s="300">
        <f>'PAA-1 3000'!E131*'PAA-1 3000'!C131</f>
        <v>0</v>
      </c>
      <c r="F152" s="300">
        <f>'PAA-1 3000'!F131*'PAA-1 3000'!C131</f>
        <v>552.75</v>
      </c>
      <c r="G152" s="300">
        <f>'PAA-1 3000'!G131*'PAA-1 3000'!C131</f>
        <v>0</v>
      </c>
      <c r="H152" s="300">
        <f>'PAA-1 3000'!H131*'PAA-1 3000'!C131</f>
        <v>0</v>
      </c>
      <c r="I152" s="300">
        <f>'PAA-1 3000'!I131*'PAA-1 3000'!C131</f>
        <v>0</v>
      </c>
      <c r="J152" s="300">
        <f>'PAA-1 3000'!J131*'PAA-1 3000'!C131</f>
        <v>0</v>
      </c>
      <c r="K152" s="300">
        <f>'PAA-1 3000'!K131*'PAA-1 3000'!C131</f>
        <v>0</v>
      </c>
      <c r="L152" s="300">
        <f>'PAA-1 3000'!L131*'PAA-1 3000'!C131</f>
        <v>0</v>
      </c>
      <c r="M152" s="300">
        <f>'PAA-1 3000'!M131*'PAA-1 3000'!C131</f>
        <v>0</v>
      </c>
      <c r="N152" s="300">
        <f>'PAA-1 3000'!N131*'PAA-1 3000'!C131</f>
        <v>0</v>
      </c>
      <c r="O152" s="300">
        <f>'PAA-1 3000'!O131*'PAA-1 3000'!C131</f>
        <v>0</v>
      </c>
      <c r="P152" s="217">
        <f t="shared" si="14"/>
        <v>1105.5</v>
      </c>
      <c r="Q152" s="403">
        <f t="shared" si="15"/>
        <v>0</v>
      </c>
    </row>
    <row r="153" spans="1:17" ht="11.1" customHeight="1">
      <c r="A153" s="311"/>
      <c r="B153" s="415" t="s">
        <v>471</v>
      </c>
      <c r="C153" s="563">
        <f>SUM(C137:C152)</f>
        <v>89463</v>
      </c>
      <c r="D153" s="563">
        <f t="shared" ref="D153:P153" si="25">SUM(D137:D152)</f>
        <v>14247.75</v>
      </c>
      <c r="E153" s="563">
        <f t="shared" si="25"/>
        <v>9652.5</v>
      </c>
      <c r="F153" s="563">
        <f t="shared" si="25"/>
        <v>13340.25</v>
      </c>
      <c r="G153" s="563">
        <f t="shared" si="25"/>
        <v>7095</v>
      </c>
      <c r="H153" s="563">
        <f t="shared" si="25"/>
        <v>6435</v>
      </c>
      <c r="I153" s="563">
        <f t="shared" si="25"/>
        <v>4620</v>
      </c>
      <c r="J153" s="563">
        <f t="shared" si="25"/>
        <v>6435</v>
      </c>
      <c r="K153" s="563">
        <f t="shared" si="25"/>
        <v>4620</v>
      </c>
      <c r="L153" s="563">
        <f t="shared" si="25"/>
        <v>6435</v>
      </c>
      <c r="M153" s="563">
        <f t="shared" si="25"/>
        <v>5940</v>
      </c>
      <c r="N153" s="563">
        <f t="shared" si="25"/>
        <v>5692.5</v>
      </c>
      <c r="O153" s="563">
        <f t="shared" si="25"/>
        <v>4950</v>
      </c>
      <c r="P153" s="563">
        <f t="shared" si="25"/>
        <v>89463</v>
      </c>
      <c r="Q153" s="403"/>
    </row>
    <row r="154" spans="1:17" ht="11.1" customHeight="1">
      <c r="A154" s="311">
        <v>37500001</v>
      </c>
      <c r="B154" s="407" t="s">
        <v>204</v>
      </c>
      <c r="C154" s="422"/>
      <c r="D154" s="300"/>
      <c r="E154" s="300"/>
      <c r="F154" s="300"/>
      <c r="G154" s="300"/>
      <c r="H154" s="300"/>
      <c r="I154" s="300"/>
      <c r="J154" s="300"/>
      <c r="K154" s="300"/>
      <c r="L154" s="300"/>
      <c r="M154" s="300"/>
      <c r="N154" s="300"/>
      <c r="O154" s="300"/>
      <c r="P154" s="217"/>
      <c r="Q154" s="403">
        <f t="shared" si="15"/>
        <v>0</v>
      </c>
    </row>
    <row r="155" spans="1:17" ht="11.1" customHeight="1">
      <c r="A155" s="311"/>
      <c r="B155" s="282" t="s">
        <v>456</v>
      </c>
      <c r="C155" s="422">
        <f>'PAA-1 3000'!Q133</f>
        <v>14256</v>
      </c>
      <c r="D155" s="300">
        <f>'PAA-1 3000'!D133*'PAA-1 3000'!C133</f>
        <v>1188</v>
      </c>
      <c r="E155" s="300">
        <f>'PAA-1 3000'!E133*'PAA-1 3000'!C133</f>
        <v>1188</v>
      </c>
      <c r="F155" s="300">
        <f>'PAA-1 3000'!F133*'PAA-1 3000'!C133</f>
        <v>1188</v>
      </c>
      <c r="G155" s="300">
        <f>'PAA-1 3000'!G133*'PAA-1 3000'!C133</f>
        <v>1188</v>
      </c>
      <c r="H155" s="300">
        <f>'PAA-1 3000'!H133*'PAA-1 3000'!C133</f>
        <v>1188</v>
      </c>
      <c r="I155" s="300">
        <f>'PAA-1 3000'!I133*'PAA-1 3000'!C133</f>
        <v>1188</v>
      </c>
      <c r="J155" s="300">
        <f>'PAA-1 3000'!J133*'PAA-1 3000'!C133</f>
        <v>1188</v>
      </c>
      <c r="K155" s="300">
        <f>'PAA-1 3000'!K133*'PAA-1 3000'!C133</f>
        <v>1188</v>
      </c>
      <c r="L155" s="300">
        <f>'PAA-1 3000'!L133*'PAA-1 3000'!C133</f>
        <v>1188</v>
      </c>
      <c r="M155" s="300">
        <f>'PAA-1 3000'!M133*'PAA-1 3000'!C133</f>
        <v>1188</v>
      </c>
      <c r="N155" s="300">
        <f>'PAA-1 3000'!N133*'PAA-1 3000'!C133</f>
        <v>1188</v>
      </c>
      <c r="O155" s="300">
        <f>'PAA-1 3000'!O133*'PAA-1 3000'!C133</f>
        <v>1188</v>
      </c>
      <c r="P155" s="217">
        <f t="shared" si="14"/>
        <v>14256</v>
      </c>
      <c r="Q155" s="403">
        <f t="shared" si="15"/>
        <v>0</v>
      </c>
    </row>
    <row r="156" spans="1:17" ht="11.1" customHeight="1">
      <c r="A156" s="311"/>
      <c r="B156" s="281" t="s">
        <v>457</v>
      </c>
      <c r="C156" s="422">
        <f>'PAA-1 3000'!Q134</f>
        <v>742.5</v>
      </c>
      <c r="D156" s="300">
        <f>'PAA-1 3000'!D134*'PAA-1 3000'!C134</f>
        <v>247.5</v>
      </c>
      <c r="E156" s="300">
        <f>'PAA-1 3000'!E134*'PAA-1 3000'!C134</f>
        <v>247.5</v>
      </c>
      <c r="F156" s="300">
        <f>'PAA-1 3000'!F134*'PAA-1 3000'!C134</f>
        <v>247.5</v>
      </c>
      <c r="G156" s="300">
        <f>'PAA-1 3000'!G134*'PAA-1 3000'!C134</f>
        <v>0</v>
      </c>
      <c r="H156" s="300">
        <f>'PAA-1 3000'!H134*'PAA-1 3000'!C134</f>
        <v>0</v>
      </c>
      <c r="I156" s="300">
        <f>'PAA-1 3000'!I134*'PAA-1 3000'!C134</f>
        <v>0</v>
      </c>
      <c r="J156" s="300">
        <f>'PAA-1 3000'!J134*'PAA-1 3000'!C134</f>
        <v>0</v>
      </c>
      <c r="K156" s="300">
        <f>'PAA-1 3000'!K134*'PAA-1 3000'!C134</f>
        <v>0</v>
      </c>
      <c r="L156" s="300">
        <f>'PAA-1 3000'!L134*'PAA-1 3000'!C134</f>
        <v>0</v>
      </c>
      <c r="M156" s="300">
        <f>'PAA-1 3000'!M134*'PAA-1 3000'!C134</f>
        <v>0</v>
      </c>
      <c r="N156" s="300">
        <f>'PAA-1 3000'!N134*'PAA-1 3000'!C134</f>
        <v>0</v>
      </c>
      <c r="O156" s="300">
        <f>'PAA-1 3000'!O134*'PAA-1 3000'!C134</f>
        <v>0</v>
      </c>
      <c r="P156" s="217">
        <f t="shared" ref="P156:P191" si="26">SUM(D156:O156)</f>
        <v>742.5</v>
      </c>
      <c r="Q156" s="403">
        <f t="shared" ref="Q156:Q192" si="27">+C156-P156</f>
        <v>0</v>
      </c>
    </row>
    <row r="157" spans="1:17" ht="11.1" customHeight="1">
      <c r="A157" s="311"/>
      <c r="B157" s="281" t="s">
        <v>103</v>
      </c>
      <c r="C157" s="422">
        <f>'PAA-1 3000'!Q135</f>
        <v>1980</v>
      </c>
      <c r="D157" s="300">
        <f>'PAA-1 3000'!D135*'PAA-1 3000'!C135</f>
        <v>495</v>
      </c>
      <c r="E157" s="300">
        <f>'PAA-1 3000'!E135*'PAA-1 3000'!C135</f>
        <v>495</v>
      </c>
      <c r="F157" s="300">
        <f>'PAA-1 3000'!F135*'PAA-1 3000'!C135</f>
        <v>495</v>
      </c>
      <c r="G157" s="300">
        <f>'PAA-1 3000'!G135*'PAA-1 3000'!C135</f>
        <v>495</v>
      </c>
      <c r="H157" s="300">
        <f>'PAA-1 3000'!H135*'PAA-1 3000'!C135</f>
        <v>0</v>
      </c>
      <c r="I157" s="300">
        <f>'PAA-1 3000'!I135*'PAA-1 3000'!C135</f>
        <v>0</v>
      </c>
      <c r="J157" s="300">
        <f>'PAA-1 3000'!J135*'PAA-1 3000'!C135</f>
        <v>0</v>
      </c>
      <c r="K157" s="300">
        <f>'PAA-1 3000'!K135*'PAA-1 3000'!C135</f>
        <v>0</v>
      </c>
      <c r="L157" s="300">
        <f>'PAA-1 3000'!L135*'PAA-1 3000'!C135</f>
        <v>0</v>
      </c>
      <c r="M157" s="300">
        <f>'PAA-1 3000'!M135*'PAA-1 3000'!C135</f>
        <v>0</v>
      </c>
      <c r="N157" s="300">
        <f>'PAA-1 3000'!N135*'PAA-1 3000'!C135</f>
        <v>0</v>
      </c>
      <c r="O157" s="300">
        <f>'PAA-1 3000'!O135*'PAA-1 3000'!C135</f>
        <v>0</v>
      </c>
      <c r="P157" s="217">
        <f t="shared" si="26"/>
        <v>1980</v>
      </c>
      <c r="Q157" s="403">
        <f t="shared" si="27"/>
        <v>0</v>
      </c>
    </row>
    <row r="158" spans="1:17" ht="11.1" customHeight="1">
      <c r="A158" s="311"/>
      <c r="B158" s="281" t="s">
        <v>458</v>
      </c>
      <c r="C158" s="422">
        <f>'PAA-1 3000'!Q136</f>
        <v>17820</v>
      </c>
      <c r="D158" s="300">
        <f>'PAA-1 3000'!D136*'PAA-1 3000'!C136</f>
        <v>1485</v>
      </c>
      <c r="E158" s="300">
        <f>'PAA-1 3000'!E136*'PAA-1 3000'!C136</f>
        <v>1485</v>
      </c>
      <c r="F158" s="300">
        <f>'PAA-1 3000'!F136*'PAA-1 3000'!C136</f>
        <v>1485</v>
      </c>
      <c r="G158" s="300">
        <f>'PAA-1 3000'!G136*'PAA-1 3000'!C136</f>
        <v>1485</v>
      </c>
      <c r="H158" s="300">
        <f>'PAA-1 3000'!H136*'PAA-1 3000'!C136</f>
        <v>1485</v>
      </c>
      <c r="I158" s="300">
        <f>'PAA-1 3000'!I136*'PAA-1 3000'!C136</f>
        <v>1485</v>
      </c>
      <c r="J158" s="300">
        <f>'PAA-1 3000'!J136*'PAA-1 3000'!C136</f>
        <v>1485</v>
      </c>
      <c r="K158" s="300">
        <f>'PAA-1 3000'!K136*'PAA-1 3000'!C136</f>
        <v>1485</v>
      </c>
      <c r="L158" s="300">
        <f>'PAA-1 3000'!L136*'PAA-1 3000'!C136</f>
        <v>1485</v>
      </c>
      <c r="M158" s="300">
        <f>'PAA-1 3000'!M136*'PAA-1 3000'!C136</f>
        <v>1485</v>
      </c>
      <c r="N158" s="300">
        <f>'PAA-1 3000'!N136*'PAA-1 3000'!C136</f>
        <v>1485</v>
      </c>
      <c r="O158" s="300">
        <f>'PAA-1 3000'!O136*'PAA-1 3000'!C136</f>
        <v>1485</v>
      </c>
      <c r="P158" s="217">
        <f t="shared" si="26"/>
        <v>17820</v>
      </c>
      <c r="Q158" s="403">
        <f t="shared" si="27"/>
        <v>0</v>
      </c>
    </row>
    <row r="159" spans="1:17" ht="11.1" customHeight="1">
      <c r="A159" s="311"/>
      <c r="B159" s="282" t="s">
        <v>208</v>
      </c>
      <c r="C159" s="422">
        <f>'PAA-1 3000'!Q137</f>
        <v>13200</v>
      </c>
      <c r="D159" s="300">
        <f>'PAA-1 3000'!D137*'PAA-1 3000'!C137</f>
        <v>1320</v>
      </c>
      <c r="E159" s="300">
        <f>'PAA-1 3000'!E137*'PAA-1 3000'!C137</f>
        <v>1320</v>
      </c>
      <c r="F159" s="300">
        <f>'PAA-1 3000'!F137*'PAA-1 3000'!C137</f>
        <v>1320</v>
      </c>
      <c r="G159" s="300">
        <f>'PAA-1 3000'!G137*'PAA-1 3000'!C137</f>
        <v>1320</v>
      </c>
      <c r="H159" s="300">
        <f>'PAA-1 3000'!H137*'PAA-1 3000'!C137</f>
        <v>990</v>
      </c>
      <c r="I159" s="300">
        <f>'PAA-1 3000'!I137*'PAA-1 3000'!C137</f>
        <v>990</v>
      </c>
      <c r="J159" s="300">
        <f>'PAA-1 3000'!J137*'PAA-1 3000'!C137</f>
        <v>990</v>
      </c>
      <c r="K159" s="300">
        <f>'PAA-1 3000'!K137*'PAA-1 3000'!C137</f>
        <v>990</v>
      </c>
      <c r="L159" s="300">
        <f>'PAA-1 3000'!L137*'PAA-1 3000'!C137</f>
        <v>990</v>
      </c>
      <c r="M159" s="300">
        <f>'PAA-1 3000'!M137*'PAA-1 3000'!C137</f>
        <v>990</v>
      </c>
      <c r="N159" s="300">
        <f>'PAA-1 3000'!N137*'PAA-1 3000'!C137</f>
        <v>990</v>
      </c>
      <c r="O159" s="300">
        <f>'PAA-1 3000'!O137*'PAA-1 3000'!C137</f>
        <v>990</v>
      </c>
      <c r="P159" s="217">
        <f t="shared" si="26"/>
        <v>13200</v>
      </c>
      <c r="Q159" s="403">
        <f t="shared" si="27"/>
        <v>0</v>
      </c>
    </row>
    <row r="160" spans="1:17" ht="11.1" customHeight="1">
      <c r="A160" s="311"/>
      <c r="B160" s="282" t="s">
        <v>207</v>
      </c>
      <c r="C160" s="422">
        <f>'PAA-1 3000'!Q138</f>
        <v>5197.5</v>
      </c>
      <c r="D160" s="300">
        <f>'PAA-1 3000'!D138*'PAA-1 3000'!C138</f>
        <v>495</v>
      </c>
      <c r="E160" s="300">
        <f>'PAA-1 3000'!E138*'PAA-1 3000'!C138</f>
        <v>495</v>
      </c>
      <c r="F160" s="300">
        <f>'PAA-1 3000'!F138*'PAA-1 3000'!C138</f>
        <v>495</v>
      </c>
      <c r="G160" s="300">
        <f>'PAA-1 3000'!G138*'PAA-1 3000'!C138</f>
        <v>495</v>
      </c>
      <c r="H160" s="300">
        <f>'PAA-1 3000'!H138*'PAA-1 3000'!C138</f>
        <v>495</v>
      </c>
      <c r="I160" s="300">
        <f>'PAA-1 3000'!I138*'PAA-1 3000'!C138</f>
        <v>495</v>
      </c>
      <c r="J160" s="300">
        <f>'PAA-1 3000'!J138*'PAA-1 3000'!C138</f>
        <v>495</v>
      </c>
      <c r="K160" s="300">
        <f>'PAA-1 3000'!K138*'PAA-1 3000'!C138</f>
        <v>495</v>
      </c>
      <c r="L160" s="300">
        <f>'PAA-1 3000'!L138*'PAA-1 3000'!C138</f>
        <v>495</v>
      </c>
      <c r="M160" s="300">
        <f>'PAA-1 3000'!M138*'PAA-1 3000'!C138</f>
        <v>247.5</v>
      </c>
      <c r="N160" s="300">
        <f>'PAA-1 3000'!N138*'PAA-1 3000'!C138</f>
        <v>247.5</v>
      </c>
      <c r="O160" s="300">
        <f>'PAA-1 3000'!O138*'PAA-1 3000'!C138</f>
        <v>247.5</v>
      </c>
      <c r="P160" s="217">
        <f t="shared" si="26"/>
        <v>5197.5</v>
      </c>
      <c r="Q160" s="403">
        <f t="shared" si="27"/>
        <v>0</v>
      </c>
    </row>
    <row r="161" spans="1:17" ht="11.1" customHeight="1">
      <c r="A161" s="311"/>
      <c r="B161" s="276" t="s">
        <v>205</v>
      </c>
      <c r="C161" s="422">
        <f>'PAA-1 3000'!Q139</f>
        <v>6930</v>
      </c>
      <c r="D161" s="300">
        <f>'PAA-1 3000'!D139*'PAA-1 3000'!C139</f>
        <v>742.5</v>
      </c>
      <c r="E161" s="300">
        <f>'PAA-1 3000'!E139*'PAA-1 3000'!C139</f>
        <v>742.5</v>
      </c>
      <c r="F161" s="300">
        <f>'PAA-1 3000'!F139*'PAA-1 3000'!C139</f>
        <v>742.5</v>
      </c>
      <c r="G161" s="300">
        <f>'PAA-1 3000'!G139*'PAA-1 3000'!C139</f>
        <v>742.5</v>
      </c>
      <c r="H161" s="300">
        <f>'PAA-1 3000'!H139*'PAA-1 3000'!C139</f>
        <v>495</v>
      </c>
      <c r="I161" s="300">
        <f>'PAA-1 3000'!I139*'PAA-1 3000'!C139</f>
        <v>495</v>
      </c>
      <c r="J161" s="300">
        <f>'PAA-1 3000'!J139*'PAA-1 3000'!C139</f>
        <v>495</v>
      </c>
      <c r="K161" s="300">
        <f>'PAA-1 3000'!K139*'PAA-1 3000'!C139</f>
        <v>495</v>
      </c>
      <c r="L161" s="300">
        <f>'PAA-1 3000'!L139*'PAA-1 3000'!C139</f>
        <v>495</v>
      </c>
      <c r="M161" s="300">
        <f>'PAA-1 3000'!M139*'PAA-1 3000'!C139</f>
        <v>495</v>
      </c>
      <c r="N161" s="300">
        <f>'PAA-1 3000'!N139*'PAA-1 3000'!C139</f>
        <v>495</v>
      </c>
      <c r="O161" s="300">
        <f>'PAA-1 3000'!O139*'PAA-1 3000'!C139</f>
        <v>495</v>
      </c>
      <c r="P161" s="217">
        <f t="shared" si="26"/>
        <v>6930</v>
      </c>
      <c r="Q161" s="403">
        <f t="shared" si="27"/>
        <v>0</v>
      </c>
    </row>
    <row r="162" spans="1:17" ht="23.25" customHeight="1">
      <c r="A162" s="311"/>
      <c r="B162" s="509" t="s">
        <v>470</v>
      </c>
      <c r="C162" s="422">
        <f>'PAA-1 3000'!Q140</f>
        <v>990</v>
      </c>
      <c r="D162" s="300">
        <f>'PAA-1 3000'!D140*'PAA-1 3000'!C140</f>
        <v>247.5</v>
      </c>
      <c r="E162" s="300">
        <f>'PAA-1 3000'!E140*'PAA-1 3000'!C140</f>
        <v>247.5</v>
      </c>
      <c r="F162" s="300">
        <f>'PAA-1 3000'!F140*'PAA-1 3000'!C140</f>
        <v>247.5</v>
      </c>
      <c r="G162" s="300">
        <f>'PAA-1 3000'!G140*'PAA-1 3000'!C140</f>
        <v>247.5</v>
      </c>
      <c r="H162" s="300">
        <f>'PAA-1 3000'!H140*'PAA-1 3000'!C140</f>
        <v>0</v>
      </c>
      <c r="I162" s="300">
        <f>'PAA-1 3000'!I140*'PAA-1 3000'!C140</f>
        <v>0</v>
      </c>
      <c r="J162" s="300">
        <f>'PAA-1 3000'!J140*'PAA-1 3000'!C140</f>
        <v>0</v>
      </c>
      <c r="K162" s="300">
        <f>'PAA-1 3000'!K140*'PAA-1 3000'!C140</f>
        <v>0</v>
      </c>
      <c r="L162" s="300">
        <f>'PAA-1 3000'!L140*'PAA-1 3000'!C140</f>
        <v>0</v>
      </c>
      <c r="M162" s="300">
        <f>'PAA-1 3000'!M140*'PAA-1 3000'!C140</f>
        <v>0</v>
      </c>
      <c r="N162" s="300">
        <f>'PAA-1 3000'!N140*'PAA-1 3000'!C140</f>
        <v>0</v>
      </c>
      <c r="O162" s="300">
        <f>'PAA-1 3000'!O140*'PAA-1 3000'!C140</f>
        <v>0</v>
      </c>
      <c r="P162" s="217">
        <f t="shared" si="26"/>
        <v>990</v>
      </c>
      <c r="Q162" s="403">
        <f t="shared" si="27"/>
        <v>0</v>
      </c>
    </row>
    <row r="163" spans="1:17" ht="11.1" customHeight="1">
      <c r="A163" s="311"/>
      <c r="B163" s="427" t="s">
        <v>209</v>
      </c>
      <c r="C163" s="422">
        <f>'PAA-1 3000'!Q141</f>
        <v>247.5</v>
      </c>
      <c r="D163" s="300">
        <f>'PAA-1 3000'!D141*'PAA-1 3000'!C141</f>
        <v>0</v>
      </c>
      <c r="E163" s="300">
        <f>'PAA-1 3000'!E141*'PAA-1 3000'!C141</f>
        <v>247.5</v>
      </c>
      <c r="F163" s="300">
        <f>'PAA-1 3000'!F141*'PAA-1 3000'!C141</f>
        <v>0</v>
      </c>
      <c r="G163" s="300">
        <f>'PAA-1 3000'!G141*'PAA-1 3000'!C141</f>
        <v>0</v>
      </c>
      <c r="H163" s="300">
        <f>'PAA-1 3000'!H141*'PAA-1 3000'!C141</f>
        <v>0</v>
      </c>
      <c r="I163" s="300">
        <f>'PAA-1 3000'!I141*'PAA-1 3000'!C141</f>
        <v>0</v>
      </c>
      <c r="J163" s="300">
        <f>'PAA-1 3000'!J141*'PAA-1 3000'!C141</f>
        <v>0</v>
      </c>
      <c r="K163" s="300">
        <f>'PAA-1 3000'!K141*'PAA-1 3000'!C141</f>
        <v>0</v>
      </c>
      <c r="L163" s="300">
        <f>'PAA-1 3000'!L141*'PAA-1 3000'!C141</f>
        <v>0</v>
      </c>
      <c r="M163" s="300">
        <f>'PAA-1 3000'!M141*'PAA-1 3000'!C141</f>
        <v>0</v>
      </c>
      <c r="N163" s="300">
        <f>'PAA-1 3000'!N141*'PAA-1 3000'!C141</f>
        <v>0</v>
      </c>
      <c r="O163" s="300">
        <f>'PAA-1 3000'!O141*'PAA-1 3000'!C141</f>
        <v>0</v>
      </c>
      <c r="P163" s="217">
        <f t="shared" si="26"/>
        <v>247.5</v>
      </c>
      <c r="Q163" s="403">
        <f t="shared" si="27"/>
        <v>0</v>
      </c>
    </row>
    <row r="164" spans="1:17" ht="11.1" customHeight="1">
      <c r="A164" s="311"/>
      <c r="B164" s="281" t="s">
        <v>206</v>
      </c>
      <c r="C164" s="422">
        <f>'PAA-1 3000'!Q142</f>
        <v>69300</v>
      </c>
      <c r="D164" s="300">
        <f>'PAA-1 3000'!D142*'PAA-1 3000'!C142</f>
        <v>5775</v>
      </c>
      <c r="E164" s="300">
        <f>'PAA-1 3000'!E142*'PAA-1 3000'!C142</f>
        <v>5775</v>
      </c>
      <c r="F164" s="300">
        <f>'PAA-1 3000'!F142*'PAA-1 3000'!C142</f>
        <v>5775</v>
      </c>
      <c r="G164" s="300">
        <f>'PAA-1 3000'!G142*'PAA-1 3000'!C142</f>
        <v>5775</v>
      </c>
      <c r="H164" s="300">
        <f>'PAA-1 3000'!H142*'PAA-1 3000'!C142</f>
        <v>5775</v>
      </c>
      <c r="I164" s="300">
        <f>'PAA-1 3000'!I142*'PAA-1 3000'!C142</f>
        <v>5775</v>
      </c>
      <c r="J164" s="300">
        <f>'PAA-1 3000'!J142*'PAA-1 3000'!C142</f>
        <v>5775</v>
      </c>
      <c r="K164" s="300">
        <f>'PAA-1 3000'!K142*'PAA-1 3000'!C142</f>
        <v>5775</v>
      </c>
      <c r="L164" s="300">
        <f>'PAA-1 3000'!L142*'PAA-1 3000'!C142</f>
        <v>5775</v>
      </c>
      <c r="M164" s="300">
        <f>'PAA-1 3000'!M142*'PAA-1 3000'!C142</f>
        <v>5775</v>
      </c>
      <c r="N164" s="300">
        <f>'PAA-1 3000'!N142*'PAA-1 3000'!C142</f>
        <v>5775</v>
      </c>
      <c r="O164" s="300">
        <f>'PAA-1 3000'!O142*'PAA-1 3000'!C142</f>
        <v>5775</v>
      </c>
      <c r="P164" s="217">
        <f t="shared" si="26"/>
        <v>69300</v>
      </c>
      <c r="Q164" s="403">
        <f t="shared" si="27"/>
        <v>0</v>
      </c>
    </row>
    <row r="165" spans="1:17" ht="11.1" customHeight="1">
      <c r="A165" s="311"/>
      <c r="B165" s="281" t="s">
        <v>459</v>
      </c>
      <c r="C165" s="422">
        <f>'PAA-1 3000'!Q143</f>
        <v>2475</v>
      </c>
      <c r="D165" s="300">
        <f>'PAA-1 3000'!D143*'PAA-1 3000'!C143</f>
        <v>247.5</v>
      </c>
      <c r="E165" s="300">
        <f>'PAA-1 3000'!E143*'PAA-1 3000'!C143</f>
        <v>247.5</v>
      </c>
      <c r="F165" s="300">
        <f>'PAA-1 3000'!F143*'PAA-1 3000'!C143</f>
        <v>247.5</v>
      </c>
      <c r="G165" s="300">
        <f>'PAA-1 3000'!G143*'PAA-1 3000'!C143</f>
        <v>247.5</v>
      </c>
      <c r="H165" s="300">
        <f>'PAA-1 3000'!H143*'PAA-1 3000'!C143</f>
        <v>247.5</v>
      </c>
      <c r="I165" s="300">
        <f>'PAA-1 3000'!I143*'PAA-1 3000'!C143</f>
        <v>247.5</v>
      </c>
      <c r="J165" s="300">
        <f>'PAA-1 3000'!J143*'PAA-1 3000'!C143</f>
        <v>247.5</v>
      </c>
      <c r="K165" s="300">
        <f>'PAA-1 3000'!K143*'PAA-1 3000'!C143</f>
        <v>247.5</v>
      </c>
      <c r="L165" s="300">
        <f>'PAA-1 3000'!L143*'PAA-1 3000'!C143</f>
        <v>247.5</v>
      </c>
      <c r="M165" s="300">
        <f>'PAA-1 3000'!M143*'PAA-1 3000'!C143</f>
        <v>247.5</v>
      </c>
      <c r="N165" s="300">
        <f>'PAA-1 3000'!N143*'PAA-1 3000'!C143</f>
        <v>0</v>
      </c>
      <c r="O165" s="300">
        <f>'PAA-1 3000'!O143*'PAA-1 3000'!C143</f>
        <v>0</v>
      </c>
      <c r="P165" s="217">
        <f t="shared" si="26"/>
        <v>2475</v>
      </c>
      <c r="Q165" s="403">
        <f t="shared" si="27"/>
        <v>0</v>
      </c>
    </row>
    <row r="166" spans="1:17" ht="11.1" customHeight="1">
      <c r="A166" s="311"/>
      <c r="B166" s="276" t="s">
        <v>210</v>
      </c>
      <c r="C166" s="422">
        <f>'PAA-1 3000'!Q144</f>
        <v>2475</v>
      </c>
      <c r="D166" s="300">
        <f>'PAA-1 3000'!D144*'PAA-1 3000'!C144</f>
        <v>0</v>
      </c>
      <c r="E166" s="300">
        <f>'PAA-1 3000'!E144*'PAA-1 3000'!C144</f>
        <v>0</v>
      </c>
      <c r="F166" s="300">
        <f>'PAA-1 3000'!F144*'PAA-1 3000'!C144</f>
        <v>2475</v>
      </c>
      <c r="G166" s="300">
        <f>'PAA-1 3000'!G144*'PAA-1 3000'!C144</f>
        <v>0</v>
      </c>
      <c r="H166" s="300">
        <f>'PAA-1 3000'!H144*'PAA-1 3000'!C144</f>
        <v>0</v>
      </c>
      <c r="I166" s="300">
        <f>'PAA-1 3000'!I144*'PAA-1 3000'!C144</f>
        <v>0</v>
      </c>
      <c r="J166" s="300">
        <f>'PAA-1 3000'!J144*'PAA-1 3000'!C144</f>
        <v>0</v>
      </c>
      <c r="K166" s="300">
        <f>'PAA-1 3000'!K144*'PAA-1 3000'!C144</f>
        <v>0</v>
      </c>
      <c r="L166" s="300">
        <f>'PAA-1 3000'!L144*'PAA-1 3000'!C144</f>
        <v>0</v>
      </c>
      <c r="M166" s="300">
        <f>'PAA-1 3000'!M144*'PAA-1 3000'!C144</f>
        <v>0</v>
      </c>
      <c r="N166" s="300">
        <f>'PAA-1 3000'!N144*'PAA-1 3000'!C144</f>
        <v>0</v>
      </c>
      <c r="O166" s="300">
        <f>'PAA-1 3000'!O144*'PAA-1 3000'!C144</f>
        <v>0</v>
      </c>
      <c r="P166" s="217">
        <f t="shared" si="26"/>
        <v>2475</v>
      </c>
      <c r="Q166" s="403">
        <f t="shared" si="27"/>
        <v>0</v>
      </c>
    </row>
    <row r="167" spans="1:17" ht="11.1" customHeight="1">
      <c r="A167" s="311"/>
      <c r="B167" s="281" t="s">
        <v>460</v>
      </c>
      <c r="C167" s="422">
        <f>'PAA-1 3000'!Q145</f>
        <v>108900</v>
      </c>
      <c r="D167" s="300">
        <f>'PAA-1 3000'!D145*'PAA-1 3000'!C145</f>
        <v>9405</v>
      </c>
      <c r="E167" s="300">
        <f>'PAA-1 3000'!E145*'PAA-1 3000'!C145</f>
        <v>9405</v>
      </c>
      <c r="F167" s="300">
        <f>'PAA-1 3000'!F145*'PAA-1 3000'!C145</f>
        <v>9405</v>
      </c>
      <c r="G167" s="300">
        <f>'PAA-1 3000'!G145*'PAA-1 3000'!C145</f>
        <v>9405</v>
      </c>
      <c r="H167" s="300">
        <f>'PAA-1 3000'!H145*'PAA-1 3000'!C145</f>
        <v>8910</v>
      </c>
      <c r="I167" s="300">
        <f>'PAA-1 3000'!I145*'PAA-1 3000'!C145</f>
        <v>8910</v>
      </c>
      <c r="J167" s="300">
        <f>'PAA-1 3000'!J145*'PAA-1 3000'!C145</f>
        <v>8910</v>
      </c>
      <c r="K167" s="300">
        <f>'PAA-1 3000'!K145*'PAA-1 3000'!C145</f>
        <v>8910</v>
      </c>
      <c r="L167" s="300">
        <f>'PAA-1 3000'!L145*'PAA-1 3000'!C145</f>
        <v>8910</v>
      </c>
      <c r="M167" s="300">
        <f>'PAA-1 3000'!M145*'PAA-1 3000'!C145</f>
        <v>8910</v>
      </c>
      <c r="N167" s="300">
        <f>'PAA-1 3000'!N145*'PAA-1 3000'!C145</f>
        <v>8910</v>
      </c>
      <c r="O167" s="300">
        <f>'PAA-1 3000'!O145*'PAA-1 3000'!C145</f>
        <v>8910</v>
      </c>
      <c r="P167" s="217">
        <f t="shared" si="26"/>
        <v>108900</v>
      </c>
      <c r="Q167" s="403">
        <f t="shared" si="27"/>
        <v>0</v>
      </c>
    </row>
    <row r="168" spans="1:17" ht="11.1" customHeight="1">
      <c r="A168" s="311"/>
      <c r="B168" s="281" t="s">
        <v>104</v>
      </c>
      <c r="C168" s="422">
        <f>'PAA-1 3000'!Q146</f>
        <v>11550</v>
      </c>
      <c r="D168" s="300">
        <f>'PAA-1 3000'!D146*'PAA-1 3000'!C146</f>
        <v>1650</v>
      </c>
      <c r="E168" s="300">
        <f>'PAA-1 3000'!E146*'PAA-1 3000'!C146</f>
        <v>1650</v>
      </c>
      <c r="F168" s="300">
        <f>'PAA-1 3000'!F146*'PAA-1 3000'!C146</f>
        <v>825</v>
      </c>
      <c r="G168" s="300">
        <f>'PAA-1 3000'!G146*'PAA-1 3000'!C146</f>
        <v>825</v>
      </c>
      <c r="H168" s="300">
        <f>'PAA-1 3000'!H146*'PAA-1 3000'!C146</f>
        <v>825</v>
      </c>
      <c r="I168" s="300">
        <f>'PAA-1 3000'!I146*'PAA-1 3000'!C146</f>
        <v>825</v>
      </c>
      <c r="J168" s="300">
        <f>'PAA-1 3000'!J146*'PAA-1 3000'!C146</f>
        <v>825</v>
      </c>
      <c r="K168" s="300">
        <f>'PAA-1 3000'!K146*'PAA-1 3000'!C146</f>
        <v>825</v>
      </c>
      <c r="L168" s="300">
        <f>'PAA-1 3000'!L146*'PAA-1 3000'!C146</f>
        <v>825</v>
      </c>
      <c r="M168" s="300">
        <f>'PAA-1 3000'!M146*'PAA-1 3000'!C146</f>
        <v>825</v>
      </c>
      <c r="N168" s="300">
        <f>'PAA-1 3000'!N146*'PAA-1 3000'!C146</f>
        <v>825</v>
      </c>
      <c r="O168" s="300">
        <f>'PAA-1 3000'!O146*'PAA-1 3000'!C146</f>
        <v>825</v>
      </c>
      <c r="P168" s="217">
        <f t="shared" si="26"/>
        <v>11550</v>
      </c>
      <c r="Q168" s="403">
        <f t="shared" si="27"/>
        <v>0</v>
      </c>
    </row>
    <row r="169" spans="1:17" ht="11.1" customHeight="1">
      <c r="A169" s="311"/>
      <c r="B169" s="281" t="s">
        <v>105</v>
      </c>
      <c r="C169" s="422">
        <f>'PAA-1 3000'!Q147</f>
        <v>23966.25</v>
      </c>
      <c r="D169" s="300">
        <f>'PAA-1 3000'!D147*'PAA-1 3000'!C147</f>
        <v>2021.25</v>
      </c>
      <c r="E169" s="300">
        <f>'PAA-1 3000'!E147*'PAA-1 3000'!C147</f>
        <v>2021.25</v>
      </c>
      <c r="F169" s="300">
        <f>'PAA-1 3000'!F147*'PAA-1 3000'!C147</f>
        <v>2021.25</v>
      </c>
      <c r="G169" s="300">
        <f>'PAA-1 3000'!G147*'PAA-1 3000'!C147</f>
        <v>2021.25</v>
      </c>
      <c r="H169" s="300">
        <f>'PAA-1 3000'!H147*'PAA-1 3000'!C147</f>
        <v>2021.25</v>
      </c>
      <c r="I169" s="300">
        <f>'PAA-1 3000'!I147*'PAA-1 3000'!C147</f>
        <v>2021.25</v>
      </c>
      <c r="J169" s="300">
        <f>'PAA-1 3000'!J147*'PAA-1 3000'!C147</f>
        <v>2021.25</v>
      </c>
      <c r="K169" s="300">
        <f>'PAA-1 3000'!K147*'PAA-1 3000'!C147</f>
        <v>2021.25</v>
      </c>
      <c r="L169" s="300">
        <f>'PAA-1 3000'!L147*'PAA-1 3000'!C147</f>
        <v>2021.25</v>
      </c>
      <c r="M169" s="300">
        <f>'PAA-1 3000'!M147*'PAA-1 3000'!C147</f>
        <v>2021.25</v>
      </c>
      <c r="N169" s="300">
        <f>'PAA-1 3000'!N147*'PAA-1 3000'!C147</f>
        <v>2021.25</v>
      </c>
      <c r="O169" s="300">
        <f>'PAA-1 3000'!O147*'PAA-1 3000'!C147</f>
        <v>1732.5</v>
      </c>
      <c r="P169" s="217">
        <f t="shared" si="26"/>
        <v>23966.25</v>
      </c>
      <c r="Q169" s="403">
        <f t="shared" si="27"/>
        <v>0</v>
      </c>
    </row>
    <row r="170" spans="1:17" ht="11.1" customHeight="1">
      <c r="A170" s="311"/>
      <c r="B170" s="415" t="s">
        <v>471</v>
      </c>
      <c r="C170" s="563">
        <f>SUM(C155:C169)</f>
        <v>280029.75</v>
      </c>
      <c r="D170" s="563">
        <f t="shared" ref="D170:P170" si="28">SUM(D155:D169)</f>
        <v>25319.25</v>
      </c>
      <c r="E170" s="563">
        <f t="shared" si="28"/>
        <v>25566.75</v>
      </c>
      <c r="F170" s="563">
        <f t="shared" si="28"/>
        <v>26969.25</v>
      </c>
      <c r="G170" s="563">
        <f t="shared" si="28"/>
        <v>24246.75</v>
      </c>
      <c r="H170" s="563">
        <f t="shared" si="28"/>
        <v>22431.75</v>
      </c>
      <c r="I170" s="563">
        <f t="shared" si="28"/>
        <v>22431.75</v>
      </c>
      <c r="J170" s="563">
        <f t="shared" si="28"/>
        <v>22431.75</v>
      </c>
      <c r="K170" s="563">
        <f t="shared" si="28"/>
        <v>22431.75</v>
      </c>
      <c r="L170" s="563">
        <f t="shared" si="28"/>
        <v>22431.75</v>
      </c>
      <c r="M170" s="563">
        <f t="shared" si="28"/>
        <v>22184.25</v>
      </c>
      <c r="N170" s="563">
        <f t="shared" si="28"/>
        <v>21936.75</v>
      </c>
      <c r="O170" s="563">
        <f t="shared" si="28"/>
        <v>21648</v>
      </c>
      <c r="P170" s="563">
        <f t="shared" si="28"/>
        <v>280029.75</v>
      </c>
      <c r="Q170" s="403"/>
    </row>
    <row r="171" spans="1:17" ht="11.1" customHeight="1">
      <c r="A171" s="311">
        <v>37900001</v>
      </c>
      <c r="B171" s="400" t="s">
        <v>106</v>
      </c>
      <c r="C171" s="422"/>
      <c r="D171" s="300"/>
      <c r="E171" s="300"/>
      <c r="F171" s="300"/>
      <c r="G171" s="300"/>
      <c r="H171" s="300"/>
      <c r="I171" s="300"/>
      <c r="J171" s="300"/>
      <c r="K171" s="300"/>
      <c r="L171" s="300"/>
      <c r="M171" s="300"/>
      <c r="N171" s="300"/>
      <c r="O171" s="300"/>
      <c r="P171" s="217"/>
      <c r="Q171" s="403">
        <f t="shared" si="27"/>
        <v>0</v>
      </c>
    </row>
    <row r="172" spans="1:17" ht="11.1" customHeight="1">
      <c r="A172" s="311"/>
      <c r="B172" s="281" t="s">
        <v>212</v>
      </c>
      <c r="C172" s="422">
        <f>'PAA-1 3000'!Q149</f>
        <v>10477.5</v>
      </c>
      <c r="D172" s="300">
        <f>'PAA-1 3000'!D149*'PAA-1 3000'!C149</f>
        <v>907.5</v>
      </c>
      <c r="E172" s="300">
        <f>'PAA-1 3000'!E149*'PAA-1 3000'!C149</f>
        <v>907.5</v>
      </c>
      <c r="F172" s="300">
        <f>'PAA-1 3000'!F149*'PAA-1 3000'!C149</f>
        <v>907.5</v>
      </c>
      <c r="G172" s="300">
        <f>'PAA-1 3000'!G149*'PAA-1 3000'!C149</f>
        <v>907.5</v>
      </c>
      <c r="H172" s="300">
        <f>'PAA-1 3000'!H149*'PAA-1 3000'!C149</f>
        <v>907.5</v>
      </c>
      <c r="I172" s="300">
        <f>'PAA-1 3000'!I149*'PAA-1 3000'!C149</f>
        <v>907.5</v>
      </c>
      <c r="J172" s="300">
        <f>'PAA-1 3000'!J149*'PAA-1 3000'!C149</f>
        <v>907.5</v>
      </c>
      <c r="K172" s="300">
        <f>'PAA-1 3000'!K149*'PAA-1 3000'!C149</f>
        <v>825</v>
      </c>
      <c r="L172" s="300">
        <f>'PAA-1 3000'!L149*'PAA-1 3000'!C149</f>
        <v>825</v>
      </c>
      <c r="M172" s="300">
        <f>'PAA-1 3000'!M149*'PAA-1 3000'!C149</f>
        <v>825</v>
      </c>
      <c r="N172" s="300">
        <f>'PAA-1 3000'!N149*'PAA-1 3000'!C149</f>
        <v>825</v>
      </c>
      <c r="O172" s="300">
        <f>'PAA-1 3000'!O149*'PAA-1 3000'!C149</f>
        <v>825</v>
      </c>
      <c r="P172" s="217">
        <f t="shared" si="26"/>
        <v>10477.5</v>
      </c>
      <c r="Q172" s="403">
        <f t="shared" si="27"/>
        <v>0</v>
      </c>
    </row>
    <row r="173" spans="1:17" ht="11.1" customHeight="1">
      <c r="A173" s="311"/>
      <c r="B173" s="415" t="s">
        <v>471</v>
      </c>
      <c r="C173" s="563">
        <f>SUM(C172)</f>
        <v>10477.5</v>
      </c>
      <c r="D173" s="563">
        <f t="shared" ref="D173:P173" si="29">SUM(D172)</f>
        <v>907.5</v>
      </c>
      <c r="E173" s="563">
        <f t="shared" si="29"/>
        <v>907.5</v>
      </c>
      <c r="F173" s="563">
        <f t="shared" si="29"/>
        <v>907.5</v>
      </c>
      <c r="G173" s="563">
        <f t="shared" si="29"/>
        <v>907.5</v>
      </c>
      <c r="H173" s="563">
        <f t="shared" si="29"/>
        <v>907.5</v>
      </c>
      <c r="I173" s="563">
        <f t="shared" si="29"/>
        <v>907.5</v>
      </c>
      <c r="J173" s="563">
        <f t="shared" si="29"/>
        <v>907.5</v>
      </c>
      <c r="K173" s="563">
        <f t="shared" si="29"/>
        <v>825</v>
      </c>
      <c r="L173" s="563">
        <f t="shared" si="29"/>
        <v>825</v>
      </c>
      <c r="M173" s="563">
        <f t="shared" si="29"/>
        <v>825</v>
      </c>
      <c r="N173" s="563">
        <f t="shared" si="29"/>
        <v>825</v>
      </c>
      <c r="O173" s="563">
        <f t="shared" si="29"/>
        <v>825</v>
      </c>
      <c r="P173" s="563">
        <f t="shared" si="29"/>
        <v>10477.5</v>
      </c>
      <c r="Q173" s="403"/>
    </row>
    <row r="174" spans="1:17" ht="11.1" customHeight="1">
      <c r="A174" s="311">
        <v>38100001</v>
      </c>
      <c r="B174" s="407" t="s">
        <v>107</v>
      </c>
      <c r="C174" s="422"/>
      <c r="D174" s="300"/>
      <c r="E174" s="300"/>
      <c r="F174" s="300"/>
      <c r="G174" s="300"/>
      <c r="H174" s="300"/>
      <c r="I174" s="300"/>
      <c r="J174" s="300"/>
      <c r="K174" s="300"/>
      <c r="L174" s="300"/>
      <c r="M174" s="300"/>
      <c r="N174" s="300"/>
      <c r="O174" s="300"/>
      <c r="P174" s="217"/>
      <c r="Q174" s="403"/>
    </row>
    <row r="175" spans="1:17" ht="11.1" customHeight="1">
      <c r="A175" s="311"/>
      <c r="B175" s="282" t="s">
        <v>469</v>
      </c>
      <c r="C175" s="422">
        <f>'PAA-1 3000'!Q151</f>
        <v>4950</v>
      </c>
      <c r="D175" s="300">
        <f>'PAA-1 3000'!D151*'PAA-1 3000'!C151</f>
        <v>0</v>
      </c>
      <c r="E175" s="300">
        <f>'PAA-1 3000'!E151*'PAA-1 3000'!C151</f>
        <v>0</v>
      </c>
      <c r="F175" s="300">
        <f>'PAA-1 3000'!F151*'PAA-1 3000'!C151</f>
        <v>0</v>
      </c>
      <c r="G175" s="300">
        <f>'PAA-1 3000'!G151*'PAA-1 3000'!C151</f>
        <v>4950</v>
      </c>
      <c r="H175" s="300">
        <f>'PAA-1 3000'!H151*'PAA-1 3000'!C151</f>
        <v>0</v>
      </c>
      <c r="I175" s="300">
        <f>'PAA-1 3000'!I151*'PAA-1 3000'!C151</f>
        <v>0</v>
      </c>
      <c r="J175" s="300">
        <f>'PAA-1 3000'!J151*'PAA-1 3000'!C151</f>
        <v>0</v>
      </c>
      <c r="K175" s="300">
        <f>'PAA-1 3000'!K151*'PAA-1 3000'!C151</f>
        <v>0</v>
      </c>
      <c r="L175" s="300">
        <f>'PAA-1 3000'!L151*'PAA-1 3000'!C151</f>
        <v>0</v>
      </c>
      <c r="M175" s="300">
        <f>'PAA-1 3000'!M151*'PAA-1 3000'!C151</f>
        <v>0</v>
      </c>
      <c r="N175" s="300">
        <f>'PAA-1 3000'!N151*'PAA-1 3000'!C151</f>
        <v>0</v>
      </c>
      <c r="O175" s="300">
        <f>'PAA-1 3000'!O151*'PAA-1 3000'!C151</f>
        <v>0</v>
      </c>
      <c r="P175" s="217">
        <f t="shared" si="26"/>
        <v>4950</v>
      </c>
      <c r="Q175" s="403">
        <f t="shared" si="27"/>
        <v>0</v>
      </c>
    </row>
    <row r="176" spans="1:17" ht="11.1" customHeight="1">
      <c r="A176" s="311"/>
      <c r="B176" s="415" t="s">
        <v>471</v>
      </c>
      <c r="C176" s="563">
        <f>SUM(C175)</f>
        <v>4950</v>
      </c>
      <c r="D176" s="563">
        <f t="shared" ref="D176:P176" si="30">SUM(D175)</f>
        <v>0</v>
      </c>
      <c r="E176" s="563">
        <f t="shared" si="30"/>
        <v>0</v>
      </c>
      <c r="F176" s="563">
        <f t="shared" si="30"/>
        <v>0</v>
      </c>
      <c r="G176" s="563">
        <f t="shared" si="30"/>
        <v>4950</v>
      </c>
      <c r="H176" s="563">
        <f t="shared" si="30"/>
        <v>0</v>
      </c>
      <c r="I176" s="563">
        <f t="shared" si="30"/>
        <v>0</v>
      </c>
      <c r="J176" s="563">
        <f t="shared" si="30"/>
        <v>0</v>
      </c>
      <c r="K176" s="563">
        <f t="shared" si="30"/>
        <v>0</v>
      </c>
      <c r="L176" s="563">
        <f t="shared" si="30"/>
        <v>0</v>
      </c>
      <c r="M176" s="563">
        <f t="shared" si="30"/>
        <v>0</v>
      </c>
      <c r="N176" s="563">
        <f t="shared" si="30"/>
        <v>0</v>
      </c>
      <c r="O176" s="563">
        <f t="shared" si="30"/>
        <v>0</v>
      </c>
      <c r="P176" s="563">
        <f t="shared" si="30"/>
        <v>4950</v>
      </c>
      <c r="Q176" s="403"/>
    </row>
    <row r="177" spans="1:17" ht="11.1" customHeight="1">
      <c r="A177" s="311">
        <v>38200002</v>
      </c>
      <c r="B177" s="407" t="s">
        <v>214</v>
      </c>
      <c r="C177" s="422"/>
      <c r="D177" s="300"/>
      <c r="E177" s="300"/>
      <c r="F177" s="300"/>
      <c r="G177" s="300"/>
      <c r="H177" s="300"/>
      <c r="I177" s="300"/>
      <c r="J177" s="300"/>
      <c r="K177" s="300"/>
      <c r="L177" s="300"/>
      <c r="M177" s="300"/>
      <c r="N177" s="300"/>
      <c r="O177" s="300"/>
      <c r="P177" s="217"/>
      <c r="Q177" s="403">
        <f t="shared" si="27"/>
        <v>0</v>
      </c>
    </row>
    <row r="178" spans="1:17" ht="11.1" customHeight="1">
      <c r="A178" s="311"/>
      <c r="B178" s="276" t="s">
        <v>210</v>
      </c>
      <c r="C178" s="422">
        <f>'PAA-1 3000'!Q153</f>
        <v>1650</v>
      </c>
      <c r="D178" s="300">
        <f>'PAA-1 3000'!D153*'PAA-1 3000'!C153</f>
        <v>0</v>
      </c>
      <c r="E178" s="300">
        <f>'PAA-1 3000'!E153*'PAA-1 3000'!C153</f>
        <v>0</v>
      </c>
      <c r="F178" s="300">
        <f>'PAA-1 3000'!F153*'PAA-1 3000'!C153</f>
        <v>0</v>
      </c>
      <c r="G178" s="300">
        <f>'PAA-1 3000'!G153*'PAA-1 3000'!C153</f>
        <v>0</v>
      </c>
      <c r="H178" s="300">
        <f>'PAA-1 3000'!H153*'PAA-1 3000'!C153</f>
        <v>0</v>
      </c>
      <c r="I178" s="300">
        <f>'PAA-1 3000'!I153*'PAA-1 3000'!C153</f>
        <v>0</v>
      </c>
      <c r="J178" s="300">
        <f>'PAA-1 3000'!J153*'PAA-1 3000'!C153</f>
        <v>0</v>
      </c>
      <c r="K178" s="300">
        <f>'PAA-1 3000'!K153*'PAA-1 3000'!C153</f>
        <v>0</v>
      </c>
      <c r="L178" s="300">
        <f>'PAA-1 3000'!L153*'PAA-1 3000'!C153</f>
        <v>1650</v>
      </c>
      <c r="M178" s="300">
        <f>'PAA-1 3000'!M153*'PAA-1 3000'!C153</f>
        <v>0</v>
      </c>
      <c r="N178" s="300">
        <f>'PAA-1 3000'!N153*'PAA-1 3000'!C153</f>
        <v>0</v>
      </c>
      <c r="O178" s="300">
        <f>'PAA-1 3000'!O153*'PAA-1 3000'!C153</f>
        <v>0</v>
      </c>
      <c r="P178" s="217">
        <f t="shared" si="26"/>
        <v>1650</v>
      </c>
      <c r="Q178" s="403">
        <f t="shared" si="27"/>
        <v>0</v>
      </c>
    </row>
    <row r="179" spans="1:17" ht="11.1" customHeight="1">
      <c r="A179" s="311"/>
      <c r="B179" s="428" t="s">
        <v>215</v>
      </c>
      <c r="C179" s="422">
        <f>'PAA-1 3000'!Q154</f>
        <v>111375</v>
      </c>
      <c r="D179" s="300">
        <f>'PAA-1 3000'!D154*'PAA-1 3000'!C154</f>
        <v>0</v>
      </c>
      <c r="E179" s="300">
        <f>'PAA-1 3000'!E154*'PAA-1 3000'!C154</f>
        <v>0</v>
      </c>
      <c r="F179" s="300">
        <f>'PAA-1 3000'!F154*'PAA-1 3000'!C154</f>
        <v>0</v>
      </c>
      <c r="G179" s="300">
        <f>'PAA-1 3000'!G154*'PAA-1 3000'!C154</f>
        <v>0</v>
      </c>
      <c r="H179" s="300">
        <f>'PAA-1 3000'!H154*'PAA-1 3000'!C154</f>
        <v>74250</v>
      </c>
      <c r="I179" s="300">
        <f>'PAA-1 3000'!I154*'PAA-1 3000'!C154</f>
        <v>0</v>
      </c>
      <c r="J179" s="300">
        <f>'PAA-1 3000'!J154*'PAA-1 3000'!C154</f>
        <v>0</v>
      </c>
      <c r="K179" s="300">
        <f>'PAA-1 3000'!K154*'PAA-1 3000'!C154</f>
        <v>0</v>
      </c>
      <c r="L179" s="300">
        <f>'PAA-1 3000'!L154*'PAA-1 3000'!C154</f>
        <v>0</v>
      </c>
      <c r="M179" s="300">
        <f>'PAA-1 3000'!M154*'PAA-1 3000'!C154</f>
        <v>0</v>
      </c>
      <c r="N179" s="300">
        <f>'PAA-1 3000'!N154*'PAA-1 3000'!C154</f>
        <v>0</v>
      </c>
      <c r="O179" s="300">
        <f>'PAA-1 3000'!O154*'PAA-1 3000'!C154</f>
        <v>37125</v>
      </c>
      <c r="P179" s="217">
        <f t="shared" si="26"/>
        <v>111375</v>
      </c>
      <c r="Q179" s="403">
        <f t="shared" si="27"/>
        <v>0</v>
      </c>
    </row>
    <row r="180" spans="1:17" ht="11.1" customHeight="1">
      <c r="A180" s="311"/>
      <c r="B180" s="415" t="s">
        <v>471</v>
      </c>
      <c r="C180" s="563">
        <f>SUM(C178:C179)</f>
        <v>113025</v>
      </c>
      <c r="D180" s="563">
        <f t="shared" ref="D180:P180" si="31">SUM(D178:D179)</f>
        <v>0</v>
      </c>
      <c r="E180" s="563">
        <f t="shared" si="31"/>
        <v>0</v>
      </c>
      <c r="F180" s="563">
        <f t="shared" si="31"/>
        <v>0</v>
      </c>
      <c r="G180" s="563">
        <f t="shared" si="31"/>
        <v>0</v>
      </c>
      <c r="H180" s="563">
        <f t="shared" si="31"/>
        <v>74250</v>
      </c>
      <c r="I180" s="563">
        <f t="shared" si="31"/>
        <v>0</v>
      </c>
      <c r="J180" s="563">
        <f t="shared" si="31"/>
        <v>0</v>
      </c>
      <c r="K180" s="563">
        <f t="shared" si="31"/>
        <v>0</v>
      </c>
      <c r="L180" s="563">
        <f t="shared" si="31"/>
        <v>1650</v>
      </c>
      <c r="M180" s="563">
        <f t="shared" si="31"/>
        <v>0</v>
      </c>
      <c r="N180" s="563">
        <f t="shared" si="31"/>
        <v>0</v>
      </c>
      <c r="O180" s="563">
        <f t="shared" si="31"/>
        <v>37125</v>
      </c>
      <c r="P180" s="563">
        <f t="shared" si="31"/>
        <v>113025</v>
      </c>
      <c r="Q180" s="403"/>
    </row>
    <row r="181" spans="1:17" ht="11.1" customHeight="1">
      <c r="A181" s="311">
        <v>38200001</v>
      </c>
      <c r="B181" s="407" t="s">
        <v>216</v>
      </c>
      <c r="C181" s="422"/>
      <c r="D181" s="300"/>
      <c r="E181" s="300"/>
      <c r="F181" s="300"/>
      <c r="G181" s="300"/>
      <c r="H181" s="300"/>
      <c r="I181" s="300"/>
      <c r="J181" s="300"/>
      <c r="K181" s="300"/>
      <c r="L181" s="300"/>
      <c r="M181" s="300"/>
      <c r="N181" s="300"/>
      <c r="O181" s="300"/>
      <c r="P181" s="217"/>
      <c r="Q181" s="403">
        <f t="shared" si="27"/>
        <v>0</v>
      </c>
    </row>
    <row r="182" spans="1:17" ht="11.1" customHeight="1">
      <c r="A182" s="311"/>
      <c r="B182" s="401" t="s">
        <v>217</v>
      </c>
      <c r="C182" s="422">
        <f>'PAA-1 3000'!Q156</f>
        <v>1485</v>
      </c>
      <c r="D182" s="300">
        <f>'PAA-1 3000'!D156*'PAA-1 3000'!C156</f>
        <v>0</v>
      </c>
      <c r="E182" s="300">
        <f>'PAA-1 3000'!E156*'PAA-1 3000'!C156</f>
        <v>0</v>
      </c>
      <c r="F182" s="300">
        <f>'PAA-1 3000'!F156*'PAA-1 3000'!C156</f>
        <v>0</v>
      </c>
      <c r="G182" s="300">
        <f>'PAA-1 3000'!G156*'PAA-1 3000'!C156</f>
        <v>0</v>
      </c>
      <c r="H182" s="300">
        <f>'PAA-1 3000'!H156*'PAA-1 3000'!C156</f>
        <v>0</v>
      </c>
      <c r="I182" s="300">
        <f>'PAA-1 3000'!I156*'PAA-1 3000'!C156</f>
        <v>0</v>
      </c>
      <c r="J182" s="300">
        <f>'PAA-1 3000'!J156*'PAA-1 3000'!C156</f>
        <v>0</v>
      </c>
      <c r="K182" s="300">
        <f>'PAA-1 3000'!K156*'PAA-1 3000'!C156</f>
        <v>0</v>
      </c>
      <c r="L182" s="300">
        <f>'PAA-1 3000'!L156*'PAA-1 3000'!C156</f>
        <v>1485</v>
      </c>
      <c r="M182" s="300">
        <f>'PAA-1 3000'!M156*'PAA-1 3000'!C156</f>
        <v>0</v>
      </c>
      <c r="N182" s="300">
        <f>'PAA-1 3000'!N156*'PAA-1 3000'!C156</f>
        <v>0</v>
      </c>
      <c r="O182" s="300">
        <f>'PAA-1 3000'!O156*'PAA-1 3000'!C156</f>
        <v>0</v>
      </c>
      <c r="P182" s="217">
        <f t="shared" si="26"/>
        <v>1485</v>
      </c>
      <c r="Q182" s="403">
        <f t="shared" si="27"/>
        <v>0</v>
      </c>
    </row>
    <row r="183" spans="1:17" ht="11.1" customHeight="1">
      <c r="A183" s="311"/>
      <c r="B183" s="415" t="s">
        <v>471</v>
      </c>
      <c r="C183" s="563">
        <f>SUM(C182)</f>
        <v>1485</v>
      </c>
      <c r="D183" s="563">
        <f t="shared" ref="D183:P183" si="32">SUM(D182)</f>
        <v>0</v>
      </c>
      <c r="E183" s="563">
        <f t="shared" si="32"/>
        <v>0</v>
      </c>
      <c r="F183" s="563">
        <f t="shared" si="32"/>
        <v>0</v>
      </c>
      <c r="G183" s="563">
        <f t="shared" si="32"/>
        <v>0</v>
      </c>
      <c r="H183" s="563">
        <f t="shared" si="32"/>
        <v>0</v>
      </c>
      <c r="I183" s="563">
        <f t="shared" si="32"/>
        <v>0</v>
      </c>
      <c r="J183" s="563">
        <f t="shared" si="32"/>
        <v>0</v>
      </c>
      <c r="K183" s="563">
        <f t="shared" si="32"/>
        <v>0</v>
      </c>
      <c r="L183" s="563">
        <f t="shared" si="32"/>
        <v>1485</v>
      </c>
      <c r="M183" s="563">
        <f t="shared" si="32"/>
        <v>0</v>
      </c>
      <c r="N183" s="563">
        <f t="shared" si="32"/>
        <v>0</v>
      </c>
      <c r="O183" s="563">
        <f t="shared" si="32"/>
        <v>0</v>
      </c>
      <c r="P183" s="563">
        <f t="shared" si="32"/>
        <v>1485</v>
      </c>
      <c r="Q183" s="403"/>
    </row>
    <row r="184" spans="1:17" ht="11.1" customHeight="1">
      <c r="A184" s="311">
        <v>38300001</v>
      </c>
      <c r="B184" s="407" t="s">
        <v>108</v>
      </c>
      <c r="C184" s="422"/>
      <c r="D184" s="300"/>
      <c r="E184" s="300"/>
      <c r="F184" s="300"/>
      <c r="G184" s="300"/>
      <c r="H184" s="300"/>
      <c r="I184" s="300"/>
      <c r="J184" s="300"/>
      <c r="K184" s="300"/>
      <c r="L184" s="300"/>
      <c r="M184" s="300"/>
      <c r="N184" s="300"/>
      <c r="O184" s="300"/>
      <c r="P184" s="217"/>
      <c r="Q184" s="403">
        <f t="shared" si="27"/>
        <v>0</v>
      </c>
    </row>
    <row r="185" spans="1:17" ht="11.1" customHeight="1">
      <c r="A185" s="311"/>
      <c r="B185" s="280" t="s">
        <v>218</v>
      </c>
      <c r="C185" s="422">
        <f>'PAA-1 3000'!Q158</f>
        <v>1650</v>
      </c>
      <c r="D185" s="300">
        <f>'PAA-1 3000'!D158*'PAA-1 3000'!C158</f>
        <v>0</v>
      </c>
      <c r="E185" s="300">
        <f>'PAA-1 3000'!E158*'PAA-1 3000'!C158</f>
        <v>0</v>
      </c>
      <c r="F185" s="300">
        <f>'PAA-1 3000'!F158*'PAA-1 3000'!C158</f>
        <v>825</v>
      </c>
      <c r="G185" s="300">
        <f>'PAA-1 3000'!G158*'PAA-1 3000'!C158</f>
        <v>0</v>
      </c>
      <c r="H185" s="300">
        <f>'PAA-1 3000'!H158*'PAA-1 3000'!C158</f>
        <v>0</v>
      </c>
      <c r="I185" s="300">
        <f>'PAA-1 3000'!I158*'PAA-1 3000'!C158</f>
        <v>0</v>
      </c>
      <c r="J185" s="300">
        <f>'PAA-1 3000'!J158*'PAA-1 3000'!C158</f>
        <v>825</v>
      </c>
      <c r="K185" s="300">
        <f>'PAA-1 3000'!K158*'PAA-1 3000'!C158</f>
        <v>0</v>
      </c>
      <c r="L185" s="300">
        <f>'PAA-1 3000'!L158*'PAA-1 3000'!C158</f>
        <v>0</v>
      </c>
      <c r="M185" s="300">
        <f>'PAA-1 3000'!M158*'PAA-1 3000'!C158</f>
        <v>0</v>
      </c>
      <c r="N185" s="300">
        <f>'PAA-1 3000'!N158*'PAA-1 3000'!C158</f>
        <v>0</v>
      </c>
      <c r="O185" s="300">
        <f>'PAA-1 3000'!O158*'PAA-1 3000'!C158</f>
        <v>0</v>
      </c>
      <c r="P185" s="217">
        <f t="shared" si="26"/>
        <v>1650</v>
      </c>
      <c r="Q185" s="403">
        <f t="shared" si="27"/>
        <v>0</v>
      </c>
    </row>
    <row r="186" spans="1:17" ht="11.1" customHeight="1">
      <c r="A186" s="311"/>
      <c r="B186" s="415" t="s">
        <v>471</v>
      </c>
      <c r="C186" s="563">
        <f>SUM(C185)</f>
        <v>1650</v>
      </c>
      <c r="D186" s="563">
        <f t="shared" ref="D186:P186" si="33">SUM(D185)</f>
        <v>0</v>
      </c>
      <c r="E186" s="563">
        <f t="shared" si="33"/>
        <v>0</v>
      </c>
      <c r="F186" s="563">
        <f t="shared" si="33"/>
        <v>825</v>
      </c>
      <c r="G186" s="563">
        <f t="shared" si="33"/>
        <v>0</v>
      </c>
      <c r="H186" s="563">
        <f t="shared" si="33"/>
        <v>0</v>
      </c>
      <c r="I186" s="563">
        <f t="shared" si="33"/>
        <v>0</v>
      </c>
      <c r="J186" s="563">
        <f t="shared" si="33"/>
        <v>825</v>
      </c>
      <c r="K186" s="563">
        <f t="shared" si="33"/>
        <v>0</v>
      </c>
      <c r="L186" s="563">
        <f t="shared" si="33"/>
        <v>0</v>
      </c>
      <c r="M186" s="563">
        <f t="shared" si="33"/>
        <v>0</v>
      </c>
      <c r="N186" s="563">
        <f t="shared" si="33"/>
        <v>0</v>
      </c>
      <c r="O186" s="563">
        <f t="shared" si="33"/>
        <v>0</v>
      </c>
      <c r="P186" s="563">
        <f t="shared" si="33"/>
        <v>1650</v>
      </c>
      <c r="Q186" s="403"/>
    </row>
    <row r="187" spans="1:17" ht="11.1" customHeight="1">
      <c r="A187" s="311">
        <v>38500000</v>
      </c>
      <c r="B187" s="402" t="s">
        <v>219</v>
      </c>
      <c r="C187" s="422"/>
      <c r="D187" s="300"/>
      <c r="E187" s="300"/>
      <c r="F187" s="300"/>
      <c r="G187" s="300"/>
      <c r="H187" s="300"/>
      <c r="I187" s="300"/>
      <c r="J187" s="300"/>
      <c r="K187" s="300"/>
      <c r="L187" s="300"/>
      <c r="M187" s="300"/>
      <c r="N187" s="300"/>
      <c r="O187" s="300"/>
      <c r="P187" s="217"/>
      <c r="Q187" s="403">
        <f t="shared" si="27"/>
        <v>0</v>
      </c>
    </row>
    <row r="188" spans="1:17" ht="11.1" customHeight="1">
      <c r="A188" s="311"/>
      <c r="B188" s="428" t="s">
        <v>220</v>
      </c>
      <c r="C188" s="422">
        <f>'PAA-1 3000'!Q160</f>
        <v>43441.2</v>
      </c>
      <c r="D188" s="300">
        <f>'PAA-1 3000'!D160*'PAA-1 3000'!C160</f>
        <v>3620.1</v>
      </c>
      <c r="E188" s="300">
        <f>'PAA-1 3000'!E160*'PAA-1 3000'!C160</f>
        <v>3620.1</v>
      </c>
      <c r="F188" s="300">
        <f>'PAA-1 3000'!F160*'PAA-1 3000'!C160</f>
        <v>3620.1</v>
      </c>
      <c r="G188" s="300">
        <f>'PAA-1 3000'!G160*'PAA-1 3000'!C160</f>
        <v>3620.1</v>
      </c>
      <c r="H188" s="300">
        <f>'PAA-1 3000'!H160*'PAA-1 3000'!C160</f>
        <v>3620.1</v>
      </c>
      <c r="I188" s="300">
        <f>'PAA-1 3000'!I160*'PAA-1 3000'!C160</f>
        <v>3620.1</v>
      </c>
      <c r="J188" s="300">
        <f>'PAA-1 3000'!J160*'PAA-1 3000'!C160</f>
        <v>3620.1</v>
      </c>
      <c r="K188" s="300">
        <f>'PAA-1 3000'!K160*'PAA-1 3000'!C160</f>
        <v>3620.1</v>
      </c>
      <c r="L188" s="300">
        <f>'PAA-1 3000'!L160*'PAA-1 3000'!C160</f>
        <v>3620.1</v>
      </c>
      <c r="M188" s="300">
        <f>'PAA-1 3000'!M160*'PAA-1 3000'!C160</f>
        <v>3620.1</v>
      </c>
      <c r="N188" s="300">
        <f>'PAA-1 3000'!N160*'PAA-1 3000'!C160</f>
        <v>3620.1</v>
      </c>
      <c r="O188" s="300">
        <f>'PAA-1 3000'!O160*'PAA-1 3000'!C160</f>
        <v>3620.1</v>
      </c>
      <c r="P188" s="217">
        <f t="shared" si="26"/>
        <v>43441.19999999999</v>
      </c>
      <c r="Q188" s="403">
        <f t="shared" si="27"/>
        <v>0</v>
      </c>
    </row>
    <row r="189" spans="1:17" ht="11.1" customHeight="1">
      <c r="A189" s="311"/>
      <c r="B189" s="415" t="s">
        <v>471</v>
      </c>
      <c r="C189" s="563">
        <f>SUM(C188)</f>
        <v>43441.2</v>
      </c>
      <c r="D189" s="563">
        <f t="shared" ref="D189:P189" si="34">SUM(D188)</f>
        <v>3620.1</v>
      </c>
      <c r="E189" s="563">
        <f t="shared" si="34"/>
        <v>3620.1</v>
      </c>
      <c r="F189" s="563">
        <f t="shared" si="34"/>
        <v>3620.1</v>
      </c>
      <c r="G189" s="563">
        <f t="shared" si="34"/>
        <v>3620.1</v>
      </c>
      <c r="H189" s="563">
        <f t="shared" si="34"/>
        <v>3620.1</v>
      </c>
      <c r="I189" s="563">
        <f t="shared" si="34"/>
        <v>3620.1</v>
      </c>
      <c r="J189" s="563">
        <f t="shared" si="34"/>
        <v>3620.1</v>
      </c>
      <c r="K189" s="563">
        <f t="shared" si="34"/>
        <v>3620.1</v>
      </c>
      <c r="L189" s="563">
        <f t="shared" si="34"/>
        <v>3620.1</v>
      </c>
      <c r="M189" s="563">
        <f t="shared" si="34"/>
        <v>3620.1</v>
      </c>
      <c r="N189" s="563">
        <f t="shared" si="34"/>
        <v>3620.1</v>
      </c>
      <c r="O189" s="563">
        <f t="shared" si="34"/>
        <v>3620.1</v>
      </c>
      <c r="P189" s="563">
        <f t="shared" si="34"/>
        <v>43441.19999999999</v>
      </c>
      <c r="Q189" s="403"/>
    </row>
    <row r="190" spans="1:17" ht="11.1" customHeight="1">
      <c r="A190" s="311">
        <v>39200001</v>
      </c>
      <c r="B190" s="407" t="s">
        <v>222</v>
      </c>
      <c r="C190" s="422"/>
      <c r="D190" s="300"/>
      <c r="E190" s="300"/>
      <c r="F190" s="300"/>
      <c r="G190" s="300"/>
      <c r="H190" s="300"/>
      <c r="I190" s="300"/>
      <c r="J190" s="300"/>
      <c r="K190" s="300"/>
      <c r="L190" s="300"/>
      <c r="M190" s="300"/>
      <c r="N190" s="300"/>
      <c r="O190" s="300"/>
      <c r="P190" s="217"/>
      <c r="Q190" s="403">
        <f t="shared" si="27"/>
        <v>0</v>
      </c>
    </row>
    <row r="191" spans="1:17" ht="11.1" customHeight="1">
      <c r="A191" s="311"/>
      <c r="B191" s="281" t="s">
        <v>221</v>
      </c>
      <c r="C191" s="422">
        <f>'PAA-1 3000'!Q162</f>
        <v>1006.4422500000001</v>
      </c>
      <c r="D191" s="300">
        <f>'PAA-1 3000'!D162*'PAA-1 3000'!C162</f>
        <v>0</v>
      </c>
      <c r="E191" s="300">
        <f>'PAA-1 3000'!E162*'PAA-1 3000'!C162</f>
        <v>0</v>
      </c>
      <c r="F191" s="300">
        <f>'PAA-1 3000'!F162*'PAA-1 3000'!C162</f>
        <v>1006.4422500000001</v>
      </c>
      <c r="G191" s="300">
        <f>'PAA-1 3000'!G162*'PAA-1 3000'!C162</f>
        <v>0</v>
      </c>
      <c r="H191" s="300">
        <f>'PAA-1 3000'!H162*'PAA-1 3000'!C162</f>
        <v>0</v>
      </c>
      <c r="I191" s="300">
        <f>'PAA-1 3000'!I162*'PAA-1 3000'!C162</f>
        <v>0</v>
      </c>
      <c r="J191" s="300">
        <f>'PAA-1 3000'!J162*'PAA-1 3000'!C162</f>
        <v>0</v>
      </c>
      <c r="K191" s="300">
        <f>'PAA-1 3000'!K162*'PAA-1 3000'!C162</f>
        <v>0</v>
      </c>
      <c r="L191" s="300">
        <f>'PAA-1 3000'!L162*'PAA-1 3000'!C162</f>
        <v>0</v>
      </c>
      <c r="M191" s="300">
        <f>'PAA-1 3000'!M162*'PAA-1 3000'!C162</f>
        <v>0</v>
      </c>
      <c r="N191" s="300">
        <f>'PAA-1 3000'!N162*'PAA-1 3000'!C162</f>
        <v>0</v>
      </c>
      <c r="O191" s="300">
        <f>'PAA-1 3000'!O162*'PAA-1 3000'!C162</f>
        <v>0</v>
      </c>
      <c r="P191" s="217">
        <f t="shared" si="26"/>
        <v>1006.4422500000001</v>
      </c>
      <c r="Q191" s="403">
        <f t="shared" si="27"/>
        <v>0</v>
      </c>
    </row>
    <row r="192" spans="1:17" ht="11.1" customHeight="1">
      <c r="A192" s="311"/>
      <c r="B192" s="415" t="s">
        <v>471</v>
      </c>
      <c r="C192" s="563">
        <f>SUM(C191)</f>
        <v>1006.4422500000001</v>
      </c>
      <c r="D192" s="563">
        <f t="shared" ref="D192:P192" si="35">SUM(D191)</f>
        <v>0</v>
      </c>
      <c r="E192" s="563">
        <f t="shared" si="35"/>
        <v>0</v>
      </c>
      <c r="F192" s="563">
        <f t="shared" si="35"/>
        <v>1006.4422500000001</v>
      </c>
      <c r="G192" s="563">
        <f t="shared" si="35"/>
        <v>0</v>
      </c>
      <c r="H192" s="563">
        <f t="shared" si="35"/>
        <v>0</v>
      </c>
      <c r="I192" s="563">
        <f t="shared" si="35"/>
        <v>0</v>
      </c>
      <c r="J192" s="563">
        <f t="shared" si="35"/>
        <v>0</v>
      </c>
      <c r="K192" s="563">
        <f t="shared" si="35"/>
        <v>0</v>
      </c>
      <c r="L192" s="563">
        <f t="shared" si="35"/>
        <v>0</v>
      </c>
      <c r="M192" s="563">
        <f t="shared" si="35"/>
        <v>0</v>
      </c>
      <c r="N192" s="563">
        <f t="shared" si="35"/>
        <v>0</v>
      </c>
      <c r="O192" s="563">
        <f t="shared" si="35"/>
        <v>0</v>
      </c>
      <c r="P192" s="563">
        <f t="shared" si="35"/>
        <v>1006.4422500000001</v>
      </c>
      <c r="Q192" s="403">
        <f t="shared" si="27"/>
        <v>0</v>
      </c>
    </row>
    <row r="193" spans="1:17" ht="21.95" customHeight="1" thickBot="1">
      <c r="A193" s="418"/>
      <c r="B193" s="285"/>
      <c r="C193" s="564">
        <f>C15+C20+C24+C29+C39+C47+C58+C63+C69+C73+C82+C85+C88+C91+C94+C97+C101+C104+C112+C131+C135+C153+C170+C173+C176+C180+C183+C186+C189+C192</f>
        <v>2775018.8277500002</v>
      </c>
      <c r="D193" s="564">
        <f t="shared" ref="D193:P193" si="36">D15+D20+D24+D29+D39+D47+D58+D63+D69+D73+D82+D85+D88+D91+D94+D97+D101+D104+D112+D131+D135+D153+D170+D173+D176+D180+D183+D186+D189+D192</f>
        <v>199760.45</v>
      </c>
      <c r="E193" s="564">
        <f t="shared" si="36"/>
        <v>752348.61049999995</v>
      </c>
      <c r="F193" s="564">
        <f t="shared" si="36"/>
        <v>225164.31724999999</v>
      </c>
      <c r="G193" s="564">
        <f t="shared" si="36"/>
        <v>135610.20000000001</v>
      </c>
      <c r="H193" s="564">
        <f t="shared" si="36"/>
        <v>297393.94999999995</v>
      </c>
      <c r="I193" s="564">
        <f t="shared" si="36"/>
        <v>109128.95000000001</v>
      </c>
      <c r="J193" s="564">
        <f t="shared" si="36"/>
        <v>115316.45000000001</v>
      </c>
      <c r="K193" s="564">
        <f t="shared" si="36"/>
        <v>174141.45</v>
      </c>
      <c r="L193" s="564">
        <f t="shared" si="36"/>
        <v>281068.84999999998</v>
      </c>
      <c r="M193" s="564">
        <f t="shared" si="36"/>
        <v>178181.45</v>
      </c>
      <c r="N193" s="564">
        <f t="shared" si="36"/>
        <v>153761.45000000001</v>
      </c>
      <c r="O193" s="564">
        <f t="shared" si="36"/>
        <v>153142.70000000001</v>
      </c>
      <c r="P193" s="564">
        <f t="shared" si="36"/>
        <v>2775018.8277500002</v>
      </c>
      <c r="Q193" s="403">
        <f>SUM(Q12:Q192)</f>
        <v>0</v>
      </c>
    </row>
    <row r="194" spans="1:17">
      <c r="B194" s="286"/>
    </row>
    <row r="195" spans="1:17">
      <c r="B195" s="287"/>
      <c r="C195" s="562"/>
    </row>
    <row r="196" spans="1:17">
      <c r="B196" s="288"/>
    </row>
    <row r="197" spans="1:17">
      <c r="B197" s="289"/>
    </row>
    <row r="198" spans="1:17">
      <c r="B198" s="290"/>
      <c r="C198" s="356"/>
      <c r="D198" s="357" t="s">
        <v>115</v>
      </c>
    </row>
    <row r="199" spans="1:17">
      <c r="B199" s="199"/>
      <c r="C199" s="358"/>
      <c r="D199" s="359" t="s">
        <v>118</v>
      </c>
    </row>
    <row r="200" spans="1:17">
      <c r="B200" s="199"/>
      <c r="C200" s="358"/>
      <c r="D200" s="359" t="s">
        <v>119</v>
      </c>
    </row>
    <row r="201" spans="1:17">
      <c r="B201" s="199"/>
    </row>
    <row r="202" spans="1:17">
      <c r="B202" s="199"/>
    </row>
    <row r="203" spans="1:17">
      <c r="B203" s="199"/>
    </row>
    <row r="204" spans="1:17">
      <c r="B204" s="199"/>
    </row>
    <row r="205" spans="1:17">
      <c r="B205" s="199"/>
    </row>
    <row r="206" spans="1:17">
      <c r="B206" s="199"/>
    </row>
    <row r="207" spans="1:17">
      <c r="B207" s="199"/>
    </row>
    <row r="208" spans="1:17">
      <c r="B208" s="199"/>
    </row>
    <row r="209" spans="2:2">
      <c r="B209" s="199"/>
    </row>
    <row r="210" spans="2:2">
      <c r="B210" s="199"/>
    </row>
    <row r="211" spans="2:2">
      <c r="B211" s="199"/>
    </row>
    <row r="212" spans="2:2">
      <c r="B212" s="199"/>
    </row>
    <row r="213" spans="2:2">
      <c r="B213" s="199"/>
    </row>
    <row r="214" spans="2:2">
      <c r="B214" s="199"/>
    </row>
    <row r="215" spans="2:2">
      <c r="B215" s="199"/>
    </row>
    <row r="216" spans="2:2">
      <c r="B216" s="199"/>
    </row>
    <row r="217" spans="2:2">
      <c r="B217" s="199"/>
    </row>
    <row r="218" spans="2:2">
      <c r="B218" s="199"/>
    </row>
    <row r="219" spans="2:2">
      <c r="B219" s="199"/>
    </row>
    <row r="220" spans="2:2">
      <c r="B220" s="199"/>
    </row>
    <row r="221" spans="2:2">
      <c r="B221" s="199"/>
    </row>
    <row r="222" spans="2:2">
      <c r="B222" s="199"/>
    </row>
    <row r="223" spans="2:2">
      <c r="B223" s="199"/>
    </row>
    <row r="224" spans="2:2">
      <c r="B224" s="199"/>
    </row>
    <row r="225" spans="2:2">
      <c r="B225" s="199"/>
    </row>
    <row r="226" spans="2:2">
      <c r="B226" s="199"/>
    </row>
    <row r="227" spans="2:2">
      <c r="B227" s="199"/>
    </row>
    <row r="228" spans="2:2">
      <c r="B228" s="199"/>
    </row>
    <row r="229" spans="2:2">
      <c r="B229" s="199"/>
    </row>
    <row r="230" spans="2:2">
      <c r="B230" s="199"/>
    </row>
    <row r="231" spans="2:2">
      <c r="B231" s="199"/>
    </row>
    <row r="232" spans="2:2">
      <c r="B232" s="199"/>
    </row>
    <row r="233" spans="2:2">
      <c r="B233" s="199"/>
    </row>
    <row r="234" spans="2:2">
      <c r="B234" s="199"/>
    </row>
    <row r="235" spans="2:2">
      <c r="B235" s="199"/>
    </row>
    <row r="236" spans="2:2">
      <c r="B236" s="199"/>
    </row>
    <row r="237" spans="2:2">
      <c r="B237" s="199"/>
    </row>
    <row r="238" spans="2:2">
      <c r="B238" s="199"/>
    </row>
    <row r="239" spans="2:2">
      <c r="B239" s="199"/>
    </row>
    <row r="240" spans="2:2">
      <c r="B240" s="199"/>
    </row>
    <row r="241" spans="2:2">
      <c r="B241" s="199"/>
    </row>
    <row r="242" spans="2:2">
      <c r="B242" s="199"/>
    </row>
    <row r="243" spans="2:2">
      <c r="B243" s="199"/>
    </row>
    <row r="244" spans="2:2">
      <c r="B244" s="199"/>
    </row>
    <row r="245" spans="2:2">
      <c r="B245" s="199"/>
    </row>
    <row r="246" spans="2:2">
      <c r="B246" s="199"/>
    </row>
    <row r="247" spans="2:2">
      <c r="B247" s="199"/>
    </row>
    <row r="248" spans="2:2">
      <c r="B248" s="199"/>
    </row>
    <row r="249" spans="2:2">
      <c r="B249" s="199"/>
    </row>
    <row r="250" spans="2:2">
      <c r="B250" s="199"/>
    </row>
    <row r="251" spans="2:2">
      <c r="B251" s="199"/>
    </row>
    <row r="252" spans="2:2">
      <c r="B252" s="199"/>
    </row>
    <row r="253" spans="2:2">
      <c r="B253" s="199"/>
    </row>
    <row r="254" spans="2:2">
      <c r="B254" s="199"/>
    </row>
    <row r="255" spans="2:2">
      <c r="B255" s="199"/>
    </row>
    <row r="256" spans="2:2">
      <c r="B256" s="199"/>
    </row>
    <row r="257" spans="2:2">
      <c r="B257" s="199"/>
    </row>
    <row r="258" spans="2:2">
      <c r="B258" s="199"/>
    </row>
    <row r="259" spans="2:2">
      <c r="B259" s="199"/>
    </row>
    <row r="260" spans="2:2">
      <c r="B260" s="199"/>
    </row>
    <row r="261" spans="2:2">
      <c r="B261" s="199"/>
    </row>
    <row r="262" spans="2:2">
      <c r="B262" s="199"/>
    </row>
    <row r="263" spans="2:2">
      <c r="B263" s="199"/>
    </row>
    <row r="264" spans="2:2">
      <c r="B264" s="199"/>
    </row>
    <row r="265" spans="2:2">
      <c r="B265" s="199"/>
    </row>
    <row r="266" spans="2:2">
      <c r="B266" s="199"/>
    </row>
    <row r="267" spans="2:2">
      <c r="B267" s="199"/>
    </row>
    <row r="268" spans="2:2">
      <c r="B268" s="199"/>
    </row>
    <row r="269" spans="2:2">
      <c r="B269" s="199"/>
    </row>
    <row r="270" spans="2:2">
      <c r="B270" s="199"/>
    </row>
    <row r="271" spans="2:2">
      <c r="B271" s="199"/>
    </row>
    <row r="272" spans="2:2">
      <c r="B272" s="199"/>
    </row>
    <row r="273" spans="2:2">
      <c r="B273" s="199"/>
    </row>
    <row r="274" spans="2:2">
      <c r="B274" s="199"/>
    </row>
    <row r="275" spans="2:2">
      <c r="B275" s="199"/>
    </row>
    <row r="276" spans="2:2">
      <c r="B276" s="199"/>
    </row>
    <row r="277" spans="2:2">
      <c r="B277" s="199"/>
    </row>
    <row r="278" spans="2:2">
      <c r="B278" s="199"/>
    </row>
    <row r="279" spans="2:2">
      <c r="B279" s="199"/>
    </row>
    <row r="280" spans="2:2">
      <c r="B280" s="199"/>
    </row>
    <row r="281" spans="2:2">
      <c r="B281" s="199"/>
    </row>
    <row r="282" spans="2:2">
      <c r="B282" s="199"/>
    </row>
    <row r="283" spans="2:2">
      <c r="B283" s="199"/>
    </row>
    <row r="284" spans="2:2">
      <c r="B284" s="199"/>
    </row>
    <row r="285" spans="2:2">
      <c r="B285" s="199"/>
    </row>
    <row r="286" spans="2:2">
      <c r="B286" s="199"/>
    </row>
    <row r="287" spans="2:2">
      <c r="B287" s="199"/>
    </row>
    <row r="288" spans="2:2">
      <c r="B288" s="199"/>
    </row>
    <row r="289" spans="2:2">
      <c r="B289" s="199"/>
    </row>
    <row r="290" spans="2:2">
      <c r="B290" s="199"/>
    </row>
    <row r="291" spans="2:2">
      <c r="B291" s="199"/>
    </row>
    <row r="292" spans="2:2">
      <c r="B292" s="199"/>
    </row>
    <row r="293" spans="2:2">
      <c r="B293" s="199"/>
    </row>
    <row r="294" spans="2:2">
      <c r="B294" s="199"/>
    </row>
    <row r="295" spans="2:2">
      <c r="B295" s="199"/>
    </row>
    <row r="296" spans="2:2">
      <c r="B296" s="199"/>
    </row>
    <row r="297" spans="2:2">
      <c r="B297" s="199"/>
    </row>
    <row r="298" spans="2:2">
      <c r="B298" s="199"/>
    </row>
    <row r="299" spans="2:2">
      <c r="B299" s="199"/>
    </row>
    <row r="300" spans="2:2">
      <c r="B300" s="199"/>
    </row>
    <row r="301" spans="2:2">
      <c r="B301" s="199"/>
    </row>
    <row r="302" spans="2:2">
      <c r="B302" s="199"/>
    </row>
    <row r="303" spans="2:2">
      <c r="B303" s="199"/>
    </row>
    <row r="304" spans="2:2">
      <c r="B304" s="199"/>
    </row>
    <row r="305" spans="2:2">
      <c r="B305" s="199"/>
    </row>
    <row r="306" spans="2:2">
      <c r="B306" s="199"/>
    </row>
    <row r="307" spans="2:2">
      <c r="B307" s="199"/>
    </row>
    <row r="308" spans="2:2">
      <c r="B308" s="199"/>
    </row>
    <row r="309" spans="2:2">
      <c r="B309" s="199"/>
    </row>
    <row r="310" spans="2:2">
      <c r="B310" s="199"/>
    </row>
    <row r="311" spans="2:2">
      <c r="B311" s="199"/>
    </row>
    <row r="312" spans="2:2">
      <c r="B312" s="199"/>
    </row>
    <row r="313" spans="2:2">
      <c r="B313" s="199"/>
    </row>
    <row r="314" spans="2:2">
      <c r="B314" s="199"/>
    </row>
    <row r="315" spans="2:2">
      <c r="B315" s="199"/>
    </row>
    <row r="316" spans="2:2">
      <c r="B316" s="199"/>
    </row>
    <row r="317" spans="2:2">
      <c r="B317" s="199"/>
    </row>
    <row r="318" spans="2:2">
      <c r="B318" s="199"/>
    </row>
    <row r="319" spans="2:2">
      <c r="B319" s="199"/>
    </row>
    <row r="320" spans="2:2">
      <c r="B320" s="199"/>
    </row>
    <row r="321" spans="2:2">
      <c r="B321" s="199"/>
    </row>
    <row r="322" spans="2:2">
      <c r="B322" s="199"/>
    </row>
    <row r="323" spans="2:2">
      <c r="B323" s="199"/>
    </row>
    <row r="324" spans="2:2">
      <c r="B324" s="199"/>
    </row>
    <row r="325" spans="2:2">
      <c r="B325" s="199"/>
    </row>
    <row r="326" spans="2:2">
      <c r="B326" s="199"/>
    </row>
    <row r="327" spans="2:2">
      <c r="B327" s="199"/>
    </row>
    <row r="328" spans="2:2">
      <c r="B328" s="199"/>
    </row>
    <row r="329" spans="2:2">
      <c r="B329" s="199"/>
    </row>
    <row r="330" spans="2:2">
      <c r="B330" s="199"/>
    </row>
    <row r="331" spans="2:2">
      <c r="B331" s="199"/>
    </row>
    <row r="332" spans="2:2">
      <c r="B332" s="199"/>
    </row>
    <row r="333" spans="2:2">
      <c r="B333" s="199"/>
    </row>
    <row r="334" spans="2:2">
      <c r="B334" s="199"/>
    </row>
    <row r="335" spans="2:2">
      <c r="B335" s="199"/>
    </row>
    <row r="336" spans="2:2">
      <c r="B336" s="199"/>
    </row>
    <row r="337" spans="2:2">
      <c r="B337" s="199"/>
    </row>
    <row r="338" spans="2:2">
      <c r="B338" s="199"/>
    </row>
    <row r="339" spans="2:2">
      <c r="B339" s="199"/>
    </row>
    <row r="340" spans="2:2">
      <c r="B340" s="199"/>
    </row>
    <row r="341" spans="2:2">
      <c r="B341" s="199"/>
    </row>
    <row r="342" spans="2:2">
      <c r="B342" s="199"/>
    </row>
    <row r="343" spans="2:2">
      <c r="B343" s="199"/>
    </row>
    <row r="344" spans="2:2">
      <c r="B344" s="199"/>
    </row>
    <row r="345" spans="2:2">
      <c r="B345" s="199"/>
    </row>
    <row r="346" spans="2:2">
      <c r="B346" s="199"/>
    </row>
    <row r="347" spans="2:2">
      <c r="B347" s="199"/>
    </row>
    <row r="348" spans="2:2">
      <c r="B348" s="199"/>
    </row>
    <row r="349" spans="2:2">
      <c r="B349" s="199"/>
    </row>
    <row r="350" spans="2:2">
      <c r="B350" s="199"/>
    </row>
    <row r="351" spans="2:2">
      <c r="B351" s="199"/>
    </row>
    <row r="352" spans="2:2">
      <c r="B352" s="199"/>
    </row>
    <row r="353" spans="2:2">
      <c r="B353" s="199"/>
    </row>
    <row r="354" spans="2:2">
      <c r="B354" s="199"/>
    </row>
    <row r="355" spans="2:2">
      <c r="B355" s="199"/>
    </row>
    <row r="356" spans="2:2">
      <c r="B356" s="199"/>
    </row>
    <row r="357" spans="2:2">
      <c r="B357" s="199"/>
    </row>
    <row r="358" spans="2:2">
      <c r="B358" s="199"/>
    </row>
    <row r="359" spans="2:2">
      <c r="B359" s="199"/>
    </row>
    <row r="360" spans="2:2">
      <c r="B360" s="199"/>
    </row>
    <row r="361" spans="2:2">
      <c r="B361" s="199"/>
    </row>
    <row r="362" spans="2:2">
      <c r="B362" s="199"/>
    </row>
    <row r="363" spans="2:2">
      <c r="B363" s="199"/>
    </row>
    <row r="364" spans="2:2">
      <c r="B364" s="199"/>
    </row>
    <row r="365" spans="2:2">
      <c r="B365" s="199"/>
    </row>
    <row r="366" spans="2:2">
      <c r="B366" s="199"/>
    </row>
    <row r="367" spans="2:2">
      <c r="B367" s="199"/>
    </row>
    <row r="368" spans="2:2">
      <c r="B368" s="199"/>
    </row>
    <row r="369" spans="2:2">
      <c r="B369" s="199"/>
    </row>
    <row r="370" spans="2:2">
      <c r="B370" s="199"/>
    </row>
    <row r="371" spans="2:2">
      <c r="B371" s="199"/>
    </row>
    <row r="372" spans="2:2">
      <c r="B372" s="199"/>
    </row>
    <row r="373" spans="2:2">
      <c r="B373" s="199"/>
    </row>
    <row r="374" spans="2:2">
      <c r="B374" s="199"/>
    </row>
    <row r="375" spans="2:2">
      <c r="B375" s="199"/>
    </row>
    <row r="376" spans="2:2">
      <c r="B376" s="199"/>
    </row>
    <row r="377" spans="2:2">
      <c r="B377" s="199"/>
    </row>
    <row r="378" spans="2:2">
      <c r="B378" s="199"/>
    </row>
    <row r="379" spans="2:2">
      <c r="B379" s="199"/>
    </row>
    <row r="380" spans="2:2">
      <c r="B380" s="199"/>
    </row>
    <row r="381" spans="2:2">
      <c r="B381" s="199"/>
    </row>
    <row r="382" spans="2:2">
      <c r="B382" s="199"/>
    </row>
    <row r="383" spans="2:2">
      <c r="B383" s="199"/>
    </row>
    <row r="384" spans="2:2">
      <c r="B384" s="199"/>
    </row>
    <row r="385" spans="2:2">
      <c r="B385" s="199"/>
    </row>
    <row r="386" spans="2:2">
      <c r="B386" s="199"/>
    </row>
    <row r="387" spans="2:2">
      <c r="B387" s="199"/>
    </row>
    <row r="388" spans="2:2">
      <c r="B388" s="199"/>
    </row>
    <row r="389" spans="2:2">
      <c r="B389" s="199"/>
    </row>
    <row r="390" spans="2:2">
      <c r="B390" s="199"/>
    </row>
    <row r="391" spans="2:2">
      <c r="B391" s="199"/>
    </row>
    <row r="392" spans="2:2">
      <c r="B392" s="199"/>
    </row>
    <row r="393" spans="2:2">
      <c r="B393" s="199"/>
    </row>
    <row r="394" spans="2:2">
      <c r="B394" s="199"/>
    </row>
    <row r="395" spans="2:2">
      <c r="B395" s="199"/>
    </row>
    <row r="396" spans="2:2">
      <c r="B396" s="199"/>
    </row>
    <row r="397" spans="2:2">
      <c r="B397" s="199"/>
    </row>
    <row r="398" spans="2:2">
      <c r="B398" s="199"/>
    </row>
    <row r="399" spans="2:2">
      <c r="B399" s="199"/>
    </row>
    <row r="400" spans="2:2">
      <c r="B400" s="199"/>
    </row>
    <row r="401" spans="2:2">
      <c r="B401" s="199"/>
    </row>
    <row r="402" spans="2:2">
      <c r="B402" s="199"/>
    </row>
    <row r="403" spans="2:2">
      <c r="B403" s="199"/>
    </row>
    <row r="404" spans="2:2">
      <c r="B404" s="199"/>
    </row>
    <row r="405" spans="2:2">
      <c r="B405" s="199"/>
    </row>
    <row r="406" spans="2:2">
      <c r="B406" s="199"/>
    </row>
    <row r="407" spans="2:2">
      <c r="B407" s="199"/>
    </row>
    <row r="408" spans="2:2">
      <c r="B408" s="199"/>
    </row>
    <row r="409" spans="2:2">
      <c r="B409" s="199"/>
    </row>
    <row r="410" spans="2:2">
      <c r="B410" s="199"/>
    </row>
    <row r="411" spans="2:2">
      <c r="B411" s="199"/>
    </row>
    <row r="412" spans="2:2">
      <c r="B412" s="199"/>
    </row>
    <row r="413" spans="2:2">
      <c r="B413" s="199"/>
    </row>
    <row r="414" spans="2:2">
      <c r="B414" s="199"/>
    </row>
    <row r="415" spans="2:2">
      <c r="B415" s="199"/>
    </row>
    <row r="416" spans="2:2">
      <c r="B416" s="199"/>
    </row>
    <row r="417" spans="2:2">
      <c r="B417" s="199"/>
    </row>
    <row r="418" spans="2:2">
      <c r="B418" s="199"/>
    </row>
    <row r="419" spans="2:2">
      <c r="B419" s="199"/>
    </row>
    <row r="420" spans="2:2">
      <c r="B420" s="199"/>
    </row>
    <row r="421" spans="2:2">
      <c r="B421" s="199"/>
    </row>
    <row r="422" spans="2:2">
      <c r="B422" s="199"/>
    </row>
    <row r="423" spans="2:2">
      <c r="B423" s="199"/>
    </row>
    <row r="424" spans="2:2">
      <c r="B424" s="199"/>
    </row>
    <row r="425" spans="2:2">
      <c r="B425" s="199"/>
    </row>
    <row r="426" spans="2:2">
      <c r="B426" s="199"/>
    </row>
    <row r="427" spans="2:2">
      <c r="B427" s="199"/>
    </row>
    <row r="428" spans="2:2">
      <c r="B428" s="199"/>
    </row>
    <row r="429" spans="2:2">
      <c r="B429" s="199"/>
    </row>
    <row r="430" spans="2:2">
      <c r="B430" s="199"/>
    </row>
    <row r="431" spans="2:2">
      <c r="B431" s="199"/>
    </row>
    <row r="432" spans="2:2">
      <c r="B432" s="199"/>
    </row>
    <row r="433" spans="2:2">
      <c r="B433" s="199"/>
    </row>
    <row r="434" spans="2:2">
      <c r="B434" s="199"/>
    </row>
    <row r="435" spans="2:2">
      <c r="B435" s="199"/>
    </row>
    <row r="436" spans="2:2">
      <c r="B436" s="199"/>
    </row>
    <row r="437" spans="2:2">
      <c r="B437" s="199"/>
    </row>
    <row r="438" spans="2:2">
      <c r="B438" s="199"/>
    </row>
    <row r="439" spans="2:2">
      <c r="B439" s="199"/>
    </row>
    <row r="440" spans="2:2">
      <c r="B440" s="199"/>
    </row>
    <row r="441" spans="2:2">
      <c r="B441" s="199"/>
    </row>
    <row r="442" spans="2:2">
      <c r="B442" s="199"/>
    </row>
    <row r="443" spans="2:2">
      <c r="B443" s="199"/>
    </row>
    <row r="444" spans="2:2">
      <c r="B444" s="199"/>
    </row>
    <row r="445" spans="2:2">
      <c r="B445" s="199"/>
    </row>
    <row r="446" spans="2:2">
      <c r="B446" s="199"/>
    </row>
    <row r="447" spans="2:2">
      <c r="B447" s="199"/>
    </row>
    <row r="448" spans="2:2">
      <c r="B448" s="199"/>
    </row>
    <row r="449" spans="2:2">
      <c r="B449" s="199"/>
    </row>
    <row r="450" spans="2:2">
      <c r="B450" s="199"/>
    </row>
    <row r="451" spans="2:2">
      <c r="B451" s="199"/>
    </row>
    <row r="452" spans="2:2">
      <c r="B452" s="199"/>
    </row>
    <row r="453" spans="2:2">
      <c r="B453" s="199"/>
    </row>
    <row r="454" spans="2:2">
      <c r="B454" s="199"/>
    </row>
    <row r="455" spans="2:2">
      <c r="B455" s="199"/>
    </row>
    <row r="456" spans="2:2">
      <c r="B456" s="199"/>
    </row>
    <row r="457" spans="2:2">
      <c r="B457" s="199"/>
    </row>
    <row r="458" spans="2:2">
      <c r="B458" s="199"/>
    </row>
    <row r="459" spans="2:2">
      <c r="B459" s="199"/>
    </row>
    <row r="460" spans="2:2">
      <c r="B460" s="199"/>
    </row>
    <row r="461" spans="2:2">
      <c r="B461" s="199"/>
    </row>
    <row r="462" spans="2:2">
      <c r="B462" s="199"/>
    </row>
    <row r="463" spans="2:2">
      <c r="B463" s="199"/>
    </row>
    <row r="464" spans="2:2">
      <c r="B464" s="199"/>
    </row>
    <row r="465" spans="2:2">
      <c r="B465" s="199"/>
    </row>
    <row r="466" spans="2:2">
      <c r="B466" s="199"/>
    </row>
    <row r="467" spans="2:2">
      <c r="B467" s="199"/>
    </row>
    <row r="468" spans="2:2">
      <c r="B468" s="199"/>
    </row>
    <row r="469" spans="2:2">
      <c r="B469" s="199"/>
    </row>
    <row r="470" spans="2:2">
      <c r="B470" s="199"/>
    </row>
    <row r="471" spans="2:2">
      <c r="B471" s="199"/>
    </row>
    <row r="472" spans="2:2">
      <c r="B472" s="199"/>
    </row>
    <row r="473" spans="2:2">
      <c r="B473" s="199"/>
    </row>
    <row r="474" spans="2:2">
      <c r="B474" s="199"/>
    </row>
    <row r="475" spans="2:2">
      <c r="B475" s="199"/>
    </row>
    <row r="476" spans="2:2">
      <c r="B476" s="199"/>
    </row>
    <row r="477" spans="2:2">
      <c r="B477" s="199"/>
    </row>
    <row r="478" spans="2:2">
      <c r="B478" s="199"/>
    </row>
    <row r="479" spans="2:2">
      <c r="B479" s="199"/>
    </row>
    <row r="480" spans="2:2">
      <c r="B480" s="199"/>
    </row>
    <row r="481" spans="2:2">
      <c r="B481" s="199"/>
    </row>
    <row r="482" spans="2:2">
      <c r="B482" s="199"/>
    </row>
    <row r="483" spans="2:2">
      <c r="B483" s="199"/>
    </row>
    <row r="484" spans="2:2">
      <c r="B484" s="199"/>
    </row>
    <row r="485" spans="2:2">
      <c r="B485" s="199"/>
    </row>
    <row r="486" spans="2:2">
      <c r="B486" s="199"/>
    </row>
    <row r="487" spans="2:2">
      <c r="B487" s="199"/>
    </row>
    <row r="488" spans="2:2">
      <c r="B488" s="199"/>
    </row>
    <row r="489" spans="2:2">
      <c r="B489" s="199"/>
    </row>
    <row r="490" spans="2:2">
      <c r="B490" s="199"/>
    </row>
    <row r="491" spans="2:2">
      <c r="B491" s="199"/>
    </row>
    <row r="492" spans="2:2">
      <c r="B492" s="199"/>
    </row>
    <row r="493" spans="2:2">
      <c r="B493" s="199"/>
    </row>
    <row r="494" spans="2:2">
      <c r="B494" s="199"/>
    </row>
    <row r="495" spans="2:2">
      <c r="B495" s="199"/>
    </row>
    <row r="496" spans="2:2">
      <c r="B496" s="199"/>
    </row>
    <row r="497" spans="2:2">
      <c r="B497" s="199"/>
    </row>
    <row r="498" spans="2:2">
      <c r="B498" s="199"/>
    </row>
    <row r="499" spans="2:2">
      <c r="B499" s="199"/>
    </row>
    <row r="500" spans="2:2">
      <c r="B500" s="199"/>
    </row>
    <row r="501" spans="2:2">
      <c r="B501" s="199"/>
    </row>
    <row r="502" spans="2:2">
      <c r="B502" s="199"/>
    </row>
    <row r="503" spans="2:2">
      <c r="B503" s="199"/>
    </row>
    <row r="504" spans="2:2">
      <c r="B504" s="199"/>
    </row>
    <row r="505" spans="2:2">
      <c r="B505" s="199"/>
    </row>
    <row r="506" spans="2:2">
      <c r="B506" s="199"/>
    </row>
    <row r="507" spans="2:2">
      <c r="B507" s="199"/>
    </row>
    <row r="508" spans="2:2">
      <c r="B508" s="199"/>
    </row>
    <row r="509" spans="2:2">
      <c r="B509" s="199"/>
    </row>
    <row r="510" spans="2:2">
      <c r="B510" s="199"/>
    </row>
    <row r="511" spans="2:2">
      <c r="B511" s="199"/>
    </row>
    <row r="512" spans="2:2">
      <c r="B512" s="199"/>
    </row>
    <row r="513" spans="2:2">
      <c r="B513" s="199"/>
    </row>
    <row r="514" spans="2:2">
      <c r="B514" s="199"/>
    </row>
    <row r="515" spans="2:2">
      <c r="B515" s="199"/>
    </row>
    <row r="516" spans="2:2">
      <c r="B516" s="199"/>
    </row>
    <row r="517" spans="2:2">
      <c r="B517" s="199"/>
    </row>
    <row r="518" spans="2:2">
      <c r="B518" s="199"/>
    </row>
    <row r="519" spans="2:2">
      <c r="B519" s="199"/>
    </row>
    <row r="520" spans="2:2">
      <c r="B520" s="199"/>
    </row>
    <row r="521" spans="2:2">
      <c r="B521" s="199"/>
    </row>
    <row r="522" spans="2:2">
      <c r="B522" s="199"/>
    </row>
    <row r="523" spans="2:2">
      <c r="B523" s="199"/>
    </row>
    <row r="524" spans="2:2">
      <c r="B524" s="199"/>
    </row>
    <row r="525" spans="2:2">
      <c r="B525" s="199"/>
    </row>
    <row r="526" spans="2:2">
      <c r="B526" s="199"/>
    </row>
    <row r="527" spans="2:2">
      <c r="B527" s="199"/>
    </row>
    <row r="528" spans="2:2">
      <c r="B528" s="199"/>
    </row>
    <row r="529" spans="2:2">
      <c r="B529" s="199"/>
    </row>
    <row r="530" spans="2:2">
      <c r="B530" s="199"/>
    </row>
    <row r="531" spans="2:2">
      <c r="B531" s="199"/>
    </row>
    <row r="532" spans="2:2">
      <c r="B532" s="199"/>
    </row>
    <row r="533" spans="2:2">
      <c r="B533" s="199"/>
    </row>
    <row r="534" spans="2:2">
      <c r="B534" s="199"/>
    </row>
    <row r="535" spans="2:2">
      <c r="B535" s="199"/>
    </row>
    <row r="536" spans="2:2">
      <c r="B536" s="199"/>
    </row>
    <row r="537" spans="2:2">
      <c r="B537" s="199"/>
    </row>
    <row r="538" spans="2:2">
      <c r="B538" s="199"/>
    </row>
    <row r="539" spans="2:2">
      <c r="B539" s="199"/>
    </row>
    <row r="540" spans="2:2">
      <c r="B540" s="199"/>
    </row>
    <row r="541" spans="2:2">
      <c r="B541" s="199"/>
    </row>
    <row r="542" spans="2:2">
      <c r="B542" s="199"/>
    </row>
    <row r="543" spans="2:2">
      <c r="B543" s="199"/>
    </row>
    <row r="544" spans="2:2">
      <c r="B544" s="199"/>
    </row>
    <row r="545" spans="2:2">
      <c r="B545" s="199"/>
    </row>
    <row r="546" spans="2:2">
      <c r="B546" s="199"/>
    </row>
    <row r="547" spans="2:2">
      <c r="B547" s="199"/>
    </row>
    <row r="548" spans="2:2">
      <c r="B548" s="199"/>
    </row>
    <row r="549" spans="2:2">
      <c r="B549" s="199"/>
    </row>
    <row r="550" spans="2:2">
      <c r="B550" s="199"/>
    </row>
    <row r="551" spans="2:2">
      <c r="B551" s="199"/>
    </row>
    <row r="552" spans="2:2">
      <c r="B552" s="199"/>
    </row>
    <row r="553" spans="2:2">
      <c r="B553" s="199"/>
    </row>
    <row r="554" spans="2:2">
      <c r="B554" s="199"/>
    </row>
    <row r="555" spans="2:2">
      <c r="B555" s="199"/>
    </row>
    <row r="556" spans="2:2">
      <c r="B556" s="199"/>
    </row>
    <row r="557" spans="2:2">
      <c r="B557" s="199"/>
    </row>
    <row r="558" spans="2:2">
      <c r="B558" s="199"/>
    </row>
    <row r="559" spans="2:2">
      <c r="B559" s="199"/>
    </row>
    <row r="560" spans="2:2">
      <c r="B560" s="199"/>
    </row>
    <row r="561" spans="2:2">
      <c r="B561" s="199"/>
    </row>
    <row r="562" spans="2:2">
      <c r="B562" s="199"/>
    </row>
    <row r="563" spans="2:2">
      <c r="B563" s="199"/>
    </row>
    <row r="564" spans="2:2">
      <c r="B564" s="199"/>
    </row>
    <row r="565" spans="2:2">
      <c r="B565" s="199"/>
    </row>
    <row r="566" spans="2:2">
      <c r="B566" s="199"/>
    </row>
    <row r="567" spans="2:2">
      <c r="B567" s="199"/>
    </row>
    <row r="568" spans="2:2">
      <c r="B568" s="199"/>
    </row>
    <row r="569" spans="2:2">
      <c r="B569" s="199"/>
    </row>
    <row r="570" spans="2:2">
      <c r="B570" s="199"/>
    </row>
    <row r="571" spans="2:2">
      <c r="B571" s="199"/>
    </row>
    <row r="572" spans="2:2">
      <c r="B572" s="199"/>
    </row>
    <row r="573" spans="2:2">
      <c r="B573" s="199"/>
    </row>
    <row r="574" spans="2:2">
      <c r="B574" s="199"/>
    </row>
    <row r="575" spans="2:2">
      <c r="B575" s="199"/>
    </row>
    <row r="576" spans="2:2">
      <c r="B576" s="199"/>
    </row>
    <row r="577" spans="2:2">
      <c r="B577" s="199"/>
    </row>
    <row r="578" spans="2:2">
      <c r="B578" s="199"/>
    </row>
    <row r="579" spans="2:2">
      <c r="B579" s="199"/>
    </row>
    <row r="580" spans="2:2">
      <c r="B580" s="199"/>
    </row>
    <row r="581" spans="2:2">
      <c r="B581" s="199"/>
    </row>
    <row r="582" spans="2:2">
      <c r="B582" s="199"/>
    </row>
    <row r="583" spans="2:2">
      <c r="B583" s="199"/>
    </row>
    <row r="584" spans="2:2">
      <c r="B584" s="199"/>
    </row>
    <row r="585" spans="2:2">
      <c r="B585" s="199"/>
    </row>
    <row r="586" spans="2:2">
      <c r="B586" s="199"/>
    </row>
    <row r="587" spans="2:2">
      <c r="B587" s="199"/>
    </row>
    <row r="588" spans="2:2">
      <c r="B588" s="199"/>
    </row>
    <row r="589" spans="2:2">
      <c r="B589" s="199"/>
    </row>
    <row r="590" spans="2:2">
      <c r="B590" s="199"/>
    </row>
    <row r="591" spans="2:2">
      <c r="B591" s="199"/>
    </row>
    <row r="592" spans="2:2">
      <c r="B592" s="199"/>
    </row>
    <row r="593" spans="2:2">
      <c r="B593" s="199"/>
    </row>
    <row r="594" spans="2:2">
      <c r="B594" s="199"/>
    </row>
    <row r="595" spans="2:2">
      <c r="B595" s="199"/>
    </row>
    <row r="596" spans="2:2">
      <c r="B596" s="199"/>
    </row>
    <row r="597" spans="2:2">
      <c r="B597" s="199"/>
    </row>
    <row r="598" spans="2:2">
      <c r="B598" s="199"/>
    </row>
    <row r="599" spans="2:2">
      <c r="B599" s="199"/>
    </row>
    <row r="600" spans="2:2">
      <c r="B600" s="199"/>
    </row>
    <row r="601" spans="2:2">
      <c r="B601" s="199"/>
    </row>
    <row r="602" spans="2:2">
      <c r="B602" s="199"/>
    </row>
    <row r="603" spans="2:2">
      <c r="B603" s="199"/>
    </row>
    <row r="604" spans="2:2">
      <c r="B604" s="199"/>
    </row>
    <row r="605" spans="2:2">
      <c r="B605" s="199"/>
    </row>
    <row r="606" spans="2:2">
      <c r="B606" s="199"/>
    </row>
    <row r="607" spans="2:2">
      <c r="B607" s="199"/>
    </row>
    <row r="608" spans="2:2">
      <c r="B608" s="199"/>
    </row>
    <row r="609" spans="2:2">
      <c r="B609" s="199"/>
    </row>
    <row r="610" spans="2:2">
      <c r="B610" s="199"/>
    </row>
    <row r="611" spans="2:2">
      <c r="B611" s="199"/>
    </row>
    <row r="612" spans="2:2">
      <c r="B612" s="199"/>
    </row>
    <row r="613" spans="2:2">
      <c r="B613" s="199"/>
    </row>
    <row r="614" spans="2:2">
      <c r="B614" s="199"/>
    </row>
    <row r="615" spans="2:2">
      <c r="B615" s="199"/>
    </row>
    <row r="616" spans="2:2">
      <c r="B616" s="199"/>
    </row>
    <row r="617" spans="2:2">
      <c r="B617" s="199"/>
    </row>
    <row r="618" spans="2:2">
      <c r="B618" s="199"/>
    </row>
    <row r="619" spans="2:2">
      <c r="B619" s="199"/>
    </row>
    <row r="620" spans="2:2">
      <c r="B620" s="199"/>
    </row>
    <row r="621" spans="2:2">
      <c r="B621" s="199"/>
    </row>
    <row r="622" spans="2:2">
      <c r="B622" s="199"/>
    </row>
    <row r="623" spans="2:2">
      <c r="B623" s="199"/>
    </row>
    <row r="624" spans="2:2">
      <c r="B624" s="199"/>
    </row>
    <row r="625" spans="2:2">
      <c r="B625" s="199"/>
    </row>
    <row r="626" spans="2:2">
      <c r="B626" s="199"/>
    </row>
    <row r="627" spans="2:2">
      <c r="B627" s="199"/>
    </row>
    <row r="628" spans="2:2">
      <c r="B628" s="199"/>
    </row>
    <row r="629" spans="2:2">
      <c r="B629" s="199"/>
    </row>
    <row r="630" spans="2:2">
      <c r="B630" s="199"/>
    </row>
    <row r="631" spans="2:2">
      <c r="B631" s="199"/>
    </row>
    <row r="632" spans="2:2">
      <c r="B632" s="199"/>
    </row>
    <row r="633" spans="2:2">
      <c r="B633" s="199"/>
    </row>
    <row r="634" spans="2:2">
      <c r="B634" s="199"/>
    </row>
    <row r="635" spans="2:2">
      <c r="B635" s="199"/>
    </row>
    <row r="636" spans="2:2">
      <c r="B636" s="199"/>
    </row>
    <row r="637" spans="2:2">
      <c r="B637" s="199"/>
    </row>
    <row r="638" spans="2:2">
      <c r="B638" s="199"/>
    </row>
    <row r="639" spans="2:2">
      <c r="B639" s="199"/>
    </row>
    <row r="640" spans="2:2">
      <c r="B640" s="199"/>
    </row>
    <row r="641" spans="2:2">
      <c r="B641" s="199"/>
    </row>
    <row r="642" spans="2:2">
      <c r="B642" s="199"/>
    </row>
    <row r="643" spans="2:2">
      <c r="B643" s="199"/>
    </row>
    <row r="644" spans="2:2">
      <c r="B644" s="199"/>
    </row>
    <row r="645" spans="2:2">
      <c r="B645" s="199"/>
    </row>
    <row r="646" spans="2:2">
      <c r="B646" s="199"/>
    </row>
    <row r="647" spans="2:2">
      <c r="B647" s="199"/>
    </row>
    <row r="648" spans="2:2">
      <c r="B648" s="199"/>
    </row>
    <row r="649" spans="2:2">
      <c r="B649" s="199"/>
    </row>
    <row r="650" spans="2:2">
      <c r="B650" s="199"/>
    </row>
    <row r="651" spans="2:2">
      <c r="B651" s="199"/>
    </row>
    <row r="652" spans="2:2">
      <c r="B652" s="199"/>
    </row>
    <row r="653" spans="2:2">
      <c r="B653" s="199"/>
    </row>
    <row r="654" spans="2:2">
      <c r="B654" s="199"/>
    </row>
    <row r="655" spans="2:2">
      <c r="B655" s="199"/>
    </row>
    <row r="656" spans="2:2">
      <c r="B656" s="199"/>
    </row>
    <row r="657" spans="2:2">
      <c r="B657" s="199"/>
    </row>
    <row r="658" spans="2:2">
      <c r="B658" s="199"/>
    </row>
    <row r="659" spans="2:2">
      <c r="B659" s="199"/>
    </row>
    <row r="660" spans="2:2">
      <c r="B660" s="199"/>
    </row>
    <row r="661" spans="2:2">
      <c r="B661" s="199"/>
    </row>
    <row r="662" spans="2:2">
      <c r="B662" s="199"/>
    </row>
    <row r="663" spans="2:2">
      <c r="B663" s="199"/>
    </row>
    <row r="664" spans="2:2">
      <c r="B664" s="199"/>
    </row>
    <row r="665" spans="2:2">
      <c r="B665" s="199"/>
    </row>
    <row r="666" spans="2:2">
      <c r="B666" s="199"/>
    </row>
    <row r="667" spans="2:2">
      <c r="B667" s="199"/>
    </row>
    <row r="668" spans="2:2">
      <c r="B668" s="199"/>
    </row>
    <row r="669" spans="2:2">
      <c r="B669" s="199"/>
    </row>
    <row r="670" spans="2:2">
      <c r="B670" s="199"/>
    </row>
    <row r="671" spans="2:2">
      <c r="B671" s="199"/>
    </row>
    <row r="672" spans="2:2">
      <c r="B672" s="199"/>
    </row>
    <row r="673" spans="2:2">
      <c r="B673" s="199"/>
    </row>
    <row r="674" spans="2:2">
      <c r="B674" s="199"/>
    </row>
    <row r="675" spans="2:2">
      <c r="B675" s="199"/>
    </row>
    <row r="676" spans="2:2">
      <c r="B676" s="199"/>
    </row>
    <row r="677" spans="2:2">
      <c r="B677" s="199"/>
    </row>
    <row r="678" spans="2:2">
      <c r="B678" s="199"/>
    </row>
    <row r="679" spans="2:2">
      <c r="B679" s="199"/>
    </row>
    <row r="680" spans="2:2">
      <c r="B680" s="199"/>
    </row>
    <row r="681" spans="2:2">
      <c r="B681" s="199"/>
    </row>
    <row r="682" spans="2:2">
      <c r="B682" s="199"/>
    </row>
    <row r="683" spans="2:2">
      <c r="B683" s="199"/>
    </row>
    <row r="684" spans="2:2">
      <c r="B684" s="199"/>
    </row>
    <row r="685" spans="2:2">
      <c r="B685" s="199"/>
    </row>
    <row r="686" spans="2:2">
      <c r="B686" s="199"/>
    </row>
    <row r="687" spans="2:2">
      <c r="B687" s="199"/>
    </row>
    <row r="688" spans="2:2">
      <c r="B688" s="199"/>
    </row>
    <row r="689" spans="2:2">
      <c r="B689" s="199"/>
    </row>
    <row r="690" spans="2:2">
      <c r="B690" s="199"/>
    </row>
    <row r="691" spans="2:2">
      <c r="B691" s="199"/>
    </row>
    <row r="692" spans="2:2">
      <c r="B692" s="199"/>
    </row>
    <row r="693" spans="2:2">
      <c r="B693" s="199"/>
    </row>
    <row r="694" spans="2:2">
      <c r="B694" s="199"/>
    </row>
    <row r="695" spans="2:2">
      <c r="B695" s="199"/>
    </row>
    <row r="696" spans="2:2">
      <c r="B696" s="199"/>
    </row>
    <row r="697" spans="2:2">
      <c r="B697" s="199"/>
    </row>
    <row r="698" spans="2:2">
      <c r="B698" s="199"/>
    </row>
    <row r="699" spans="2:2">
      <c r="B699" s="199"/>
    </row>
    <row r="700" spans="2:2">
      <c r="B700" s="199"/>
    </row>
    <row r="701" spans="2:2">
      <c r="B701" s="199"/>
    </row>
    <row r="702" spans="2:2">
      <c r="B702" s="199"/>
    </row>
    <row r="703" spans="2:2">
      <c r="B703" s="199"/>
    </row>
    <row r="704" spans="2:2">
      <c r="B704" s="199"/>
    </row>
    <row r="705" spans="2:2">
      <c r="B705" s="199"/>
    </row>
    <row r="706" spans="2:2">
      <c r="B706" s="199"/>
    </row>
    <row r="707" spans="2:2">
      <c r="B707" s="199"/>
    </row>
    <row r="708" spans="2:2">
      <c r="B708" s="199"/>
    </row>
    <row r="709" spans="2:2">
      <c r="B709" s="199"/>
    </row>
    <row r="710" spans="2:2">
      <c r="B710" s="199"/>
    </row>
    <row r="711" spans="2:2">
      <c r="B711" s="199"/>
    </row>
    <row r="712" spans="2:2">
      <c r="B712" s="199"/>
    </row>
    <row r="713" spans="2:2">
      <c r="B713" s="199"/>
    </row>
    <row r="714" spans="2:2">
      <c r="B714" s="199"/>
    </row>
    <row r="715" spans="2:2">
      <c r="B715" s="199"/>
    </row>
    <row r="716" spans="2:2">
      <c r="B716" s="199"/>
    </row>
    <row r="717" spans="2:2">
      <c r="B717" s="199"/>
    </row>
    <row r="718" spans="2:2">
      <c r="B718" s="199"/>
    </row>
    <row r="719" spans="2:2">
      <c r="B719" s="199"/>
    </row>
    <row r="720" spans="2:2">
      <c r="B720" s="199"/>
    </row>
    <row r="721" spans="2:2">
      <c r="B721" s="199"/>
    </row>
    <row r="722" spans="2:2">
      <c r="B722" s="199"/>
    </row>
    <row r="723" spans="2:2">
      <c r="B723" s="199"/>
    </row>
    <row r="724" spans="2:2">
      <c r="B724" s="199"/>
    </row>
    <row r="725" spans="2:2">
      <c r="B725" s="199"/>
    </row>
    <row r="726" spans="2:2">
      <c r="B726" s="199"/>
    </row>
    <row r="727" spans="2:2">
      <c r="B727" s="199"/>
    </row>
    <row r="728" spans="2:2">
      <c r="B728" s="199"/>
    </row>
    <row r="729" spans="2:2">
      <c r="B729" s="199"/>
    </row>
    <row r="730" spans="2:2">
      <c r="B730" s="199"/>
    </row>
    <row r="731" spans="2:2">
      <c r="B731" s="199"/>
    </row>
    <row r="732" spans="2:2">
      <c r="B732" s="199"/>
    </row>
    <row r="733" spans="2:2">
      <c r="B733" s="199"/>
    </row>
    <row r="734" spans="2:2">
      <c r="B734" s="199"/>
    </row>
    <row r="735" spans="2:2">
      <c r="B735" s="199"/>
    </row>
    <row r="736" spans="2:2">
      <c r="B736" s="199"/>
    </row>
    <row r="737" spans="2:2">
      <c r="B737" s="199"/>
    </row>
    <row r="738" spans="2:2">
      <c r="B738" s="199"/>
    </row>
    <row r="739" spans="2:2">
      <c r="B739" s="199"/>
    </row>
    <row r="740" spans="2:2">
      <c r="B740" s="199"/>
    </row>
    <row r="741" spans="2:2">
      <c r="B741" s="199"/>
    </row>
    <row r="742" spans="2:2">
      <c r="B742" s="199"/>
    </row>
    <row r="743" spans="2:2">
      <c r="B743" s="199"/>
    </row>
    <row r="744" spans="2:2">
      <c r="B744" s="199"/>
    </row>
    <row r="745" spans="2:2">
      <c r="B745" s="199"/>
    </row>
    <row r="746" spans="2:2">
      <c r="B746" s="199"/>
    </row>
    <row r="747" spans="2:2">
      <c r="B747" s="199"/>
    </row>
    <row r="748" spans="2:2">
      <c r="B748" s="199"/>
    </row>
    <row r="749" spans="2:2">
      <c r="B749" s="199"/>
    </row>
    <row r="750" spans="2:2">
      <c r="B750" s="199"/>
    </row>
    <row r="751" spans="2:2">
      <c r="B751" s="199"/>
    </row>
    <row r="752" spans="2:2">
      <c r="B752" s="199"/>
    </row>
    <row r="753" spans="2:2">
      <c r="B753" s="199"/>
    </row>
    <row r="754" spans="2:2">
      <c r="B754" s="199"/>
    </row>
    <row r="755" spans="2:2">
      <c r="B755" s="199"/>
    </row>
    <row r="756" spans="2:2">
      <c r="B756" s="199"/>
    </row>
    <row r="757" spans="2:2">
      <c r="B757" s="199"/>
    </row>
    <row r="758" spans="2:2">
      <c r="B758" s="199"/>
    </row>
    <row r="759" spans="2:2">
      <c r="B759" s="199"/>
    </row>
    <row r="760" spans="2:2">
      <c r="B760" s="199"/>
    </row>
    <row r="761" spans="2:2">
      <c r="B761" s="199"/>
    </row>
    <row r="762" spans="2:2">
      <c r="B762" s="199"/>
    </row>
    <row r="763" spans="2:2">
      <c r="B763" s="199"/>
    </row>
    <row r="764" spans="2:2">
      <c r="B764" s="199"/>
    </row>
    <row r="765" spans="2:2">
      <c r="B765" s="199"/>
    </row>
    <row r="766" spans="2:2">
      <c r="B766" s="199"/>
    </row>
    <row r="767" spans="2:2">
      <c r="B767" s="199"/>
    </row>
    <row r="768" spans="2:2">
      <c r="B768" s="199"/>
    </row>
    <row r="769" spans="2:2">
      <c r="B769" s="199"/>
    </row>
    <row r="770" spans="2:2">
      <c r="B770" s="199"/>
    </row>
    <row r="771" spans="2:2">
      <c r="B771" s="199"/>
    </row>
    <row r="772" spans="2:2">
      <c r="B772" s="199"/>
    </row>
    <row r="773" spans="2:2">
      <c r="B773" s="199"/>
    </row>
    <row r="774" spans="2:2">
      <c r="B774" s="199"/>
    </row>
    <row r="775" spans="2:2">
      <c r="B775" s="199"/>
    </row>
    <row r="776" spans="2:2">
      <c r="B776" s="199"/>
    </row>
    <row r="777" spans="2:2">
      <c r="B777" s="199"/>
    </row>
    <row r="778" spans="2:2">
      <c r="B778" s="199"/>
    </row>
    <row r="779" spans="2:2">
      <c r="B779" s="199"/>
    </row>
    <row r="780" spans="2:2">
      <c r="B780" s="199"/>
    </row>
    <row r="781" spans="2:2">
      <c r="B781" s="199"/>
    </row>
    <row r="782" spans="2:2">
      <c r="B782" s="199"/>
    </row>
    <row r="783" spans="2:2">
      <c r="B783" s="199"/>
    </row>
    <row r="784" spans="2:2">
      <c r="B784" s="199"/>
    </row>
    <row r="785" spans="2:2">
      <c r="B785" s="199"/>
    </row>
    <row r="786" spans="2:2">
      <c r="B786" s="199"/>
    </row>
    <row r="787" spans="2:2">
      <c r="B787" s="199"/>
    </row>
    <row r="788" spans="2:2">
      <c r="B788" s="199"/>
    </row>
    <row r="789" spans="2:2">
      <c r="B789" s="199"/>
    </row>
    <row r="790" spans="2:2">
      <c r="B790" s="199"/>
    </row>
    <row r="791" spans="2:2">
      <c r="B791" s="199"/>
    </row>
    <row r="792" spans="2:2">
      <c r="B792" s="199"/>
    </row>
    <row r="793" spans="2:2">
      <c r="B793" s="199"/>
    </row>
    <row r="794" spans="2:2">
      <c r="B794" s="199"/>
    </row>
    <row r="795" spans="2:2">
      <c r="B795" s="199"/>
    </row>
    <row r="796" spans="2:2">
      <c r="B796" s="199"/>
    </row>
    <row r="797" spans="2:2">
      <c r="B797" s="199"/>
    </row>
    <row r="798" spans="2:2">
      <c r="B798" s="199"/>
    </row>
    <row r="799" spans="2:2">
      <c r="B799" s="199"/>
    </row>
    <row r="800" spans="2:2">
      <c r="B800" s="199"/>
    </row>
    <row r="801" spans="2:2">
      <c r="B801" s="199"/>
    </row>
  </sheetData>
  <mergeCells count="22">
    <mergeCell ref="M8:M9"/>
    <mergeCell ref="G8:G9"/>
    <mergeCell ref="A1:Q1"/>
    <mergeCell ref="A2:P2"/>
    <mergeCell ref="A3:P3"/>
    <mergeCell ref="B6:E6"/>
    <mergeCell ref="F6:K6"/>
    <mergeCell ref="L6:N6"/>
    <mergeCell ref="A8:A9"/>
    <mergeCell ref="B8:B9"/>
    <mergeCell ref="D8:D9"/>
    <mergeCell ref="E8:E9"/>
    <mergeCell ref="F8:F9"/>
    <mergeCell ref="N8:N9"/>
    <mergeCell ref="O8:O9"/>
    <mergeCell ref="P8:P9"/>
    <mergeCell ref="B5:E5"/>
    <mergeCell ref="I8:I9"/>
    <mergeCell ref="J8:J9"/>
    <mergeCell ref="K8:K9"/>
    <mergeCell ref="L8:L9"/>
    <mergeCell ref="H8:H9"/>
  </mergeCells>
  <pageMargins left="0.31496062992125984" right="0.31496062992125984" top="0.55118110236220474" bottom="0.74803149606299213" header="0.31496062992125984" footer="0.31496062992125984"/>
  <pageSetup scale="70" orientation="landscape" horizontalDpi="4294967293" verticalDpi="4294967293" r:id="rId1"/>
  <headerFooter>
    <oddFooter>&amp;LE&amp;8laboro:
L.C. Marina Aurora Amezcua Guzman
Jefe del Depto. de Recursos Materiales y Servicios Generales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Q26"/>
  <sheetViews>
    <sheetView view="pageLayout" topLeftCell="A5" zoomScaleNormal="100" workbookViewId="0">
      <selection activeCell="B28" sqref="B28"/>
    </sheetView>
  </sheetViews>
  <sheetFormatPr baseColWidth="10" defaultRowHeight="11.25"/>
  <cols>
    <col min="1" max="1" width="8.7109375" style="240" customWidth="1"/>
    <col min="2" max="2" width="31.85546875" style="200" customWidth="1"/>
    <col min="3" max="3" width="10.28515625" style="200" customWidth="1"/>
    <col min="4" max="4" width="7.85546875" style="203" customWidth="1"/>
    <col min="5" max="5" width="9" style="203" customWidth="1"/>
    <col min="6" max="6" width="9.42578125" style="203" customWidth="1"/>
    <col min="7" max="7" width="8.42578125" style="203" customWidth="1"/>
    <col min="8" max="8" width="7.5703125" style="203" customWidth="1"/>
    <col min="9" max="10" width="8.28515625" style="203" customWidth="1"/>
    <col min="11" max="11" width="9" style="203" customWidth="1"/>
    <col min="12" max="12" width="8.7109375" style="203" customWidth="1"/>
    <col min="13" max="13" width="8.85546875" style="203" customWidth="1"/>
    <col min="14" max="14" width="9" style="203" customWidth="1"/>
    <col min="15" max="15" width="8.5703125" style="203" customWidth="1"/>
    <col min="16" max="16" width="10.85546875" style="203" customWidth="1"/>
    <col min="17" max="16384" width="11.42578125" style="200"/>
  </cols>
  <sheetData>
    <row r="1" spans="1:17">
      <c r="A1" s="649" t="s">
        <v>113</v>
      </c>
      <c r="B1" s="649"/>
      <c r="C1" s="649"/>
      <c r="D1" s="649"/>
      <c r="E1" s="649"/>
      <c r="F1" s="649"/>
      <c r="G1" s="649"/>
      <c r="H1" s="649"/>
      <c r="I1" s="649"/>
      <c r="J1" s="649"/>
      <c r="K1" s="649"/>
      <c r="L1" s="649"/>
      <c r="M1" s="649"/>
      <c r="N1" s="649"/>
      <c r="O1" s="649"/>
      <c r="P1" s="649"/>
      <c r="Q1" s="649"/>
    </row>
    <row r="2" spans="1:17">
      <c r="A2" s="624" t="s">
        <v>0</v>
      </c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</row>
    <row r="3" spans="1:17">
      <c r="A3" s="625" t="s">
        <v>37</v>
      </c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</row>
    <row r="4" spans="1:17" ht="18" customHeight="1" thickBot="1">
      <c r="P4" s="203" t="s">
        <v>34</v>
      </c>
    </row>
    <row r="5" spans="1:17" ht="15" customHeight="1">
      <c r="A5" s="292" t="s">
        <v>27</v>
      </c>
      <c r="B5" s="613" t="s">
        <v>2</v>
      </c>
      <c r="C5" s="614"/>
      <c r="D5" s="614"/>
      <c r="E5" s="615"/>
      <c r="F5" s="294" t="s">
        <v>3</v>
      </c>
      <c r="G5" s="294"/>
      <c r="H5" s="294"/>
      <c r="I5" s="294"/>
      <c r="J5" s="293"/>
      <c r="K5" s="293"/>
      <c r="L5" s="295" t="s">
        <v>4</v>
      </c>
      <c r="M5" s="293"/>
      <c r="N5" s="296"/>
    </row>
    <row r="6" spans="1:17" ht="12" thickBot="1">
      <c r="A6" s="231">
        <v>2014</v>
      </c>
      <c r="B6" s="626" t="s">
        <v>28</v>
      </c>
      <c r="C6" s="627"/>
      <c r="D6" s="627"/>
      <c r="E6" s="628"/>
      <c r="F6" s="629" t="s">
        <v>29</v>
      </c>
      <c r="G6" s="630"/>
      <c r="H6" s="630"/>
      <c r="I6" s="630"/>
      <c r="J6" s="630"/>
      <c r="K6" s="630"/>
      <c r="L6" s="631">
        <v>41660</v>
      </c>
      <c r="M6" s="632"/>
      <c r="N6" s="633"/>
    </row>
    <row r="7" spans="1:17" ht="12" thickBot="1"/>
    <row r="8" spans="1:17" s="210" customFormat="1">
      <c r="A8" s="645" t="s">
        <v>30</v>
      </c>
      <c r="B8" s="647" t="s">
        <v>31</v>
      </c>
      <c r="C8" s="303" t="s">
        <v>32</v>
      </c>
      <c r="D8" s="616" t="s">
        <v>15</v>
      </c>
      <c r="E8" s="620" t="s">
        <v>16</v>
      </c>
      <c r="F8" s="620" t="s">
        <v>17</v>
      </c>
      <c r="G8" s="620" t="s">
        <v>18</v>
      </c>
      <c r="H8" s="620" t="s">
        <v>19</v>
      </c>
      <c r="I8" s="616" t="s">
        <v>20</v>
      </c>
      <c r="J8" s="618" t="s">
        <v>21</v>
      </c>
      <c r="K8" s="618" t="s">
        <v>22</v>
      </c>
      <c r="L8" s="616" t="s">
        <v>23</v>
      </c>
      <c r="M8" s="622" t="s">
        <v>24</v>
      </c>
      <c r="N8" s="622" t="s">
        <v>25</v>
      </c>
      <c r="O8" s="622" t="s">
        <v>26</v>
      </c>
      <c r="P8" s="638" t="s">
        <v>35</v>
      </c>
    </row>
    <row r="9" spans="1:17" s="210" customFormat="1" ht="12" thickBot="1">
      <c r="A9" s="646"/>
      <c r="B9" s="648"/>
      <c r="C9" s="308" t="s">
        <v>33</v>
      </c>
      <c r="D9" s="643"/>
      <c r="E9" s="642"/>
      <c r="F9" s="642"/>
      <c r="G9" s="642"/>
      <c r="H9" s="642"/>
      <c r="I9" s="643"/>
      <c r="J9" s="644"/>
      <c r="K9" s="644"/>
      <c r="L9" s="643"/>
      <c r="M9" s="640"/>
      <c r="N9" s="640"/>
      <c r="O9" s="640"/>
      <c r="P9" s="641"/>
    </row>
    <row r="10" spans="1:17" ht="21.95" customHeight="1">
      <c r="A10" s="312">
        <v>50000000</v>
      </c>
      <c r="B10" s="313" t="s">
        <v>227</v>
      </c>
      <c r="C10" s="306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14"/>
    </row>
    <row r="11" spans="1:17" ht="21.95" customHeight="1">
      <c r="A11" s="311"/>
      <c r="B11" s="132"/>
      <c r="C11" s="299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0"/>
      <c r="O11" s="300"/>
      <c r="P11" s="217"/>
    </row>
    <row r="12" spans="1:17" ht="21.95" customHeight="1">
      <c r="A12" s="311">
        <v>51500001</v>
      </c>
      <c r="B12" s="132" t="s">
        <v>110</v>
      </c>
      <c r="C12" s="299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217"/>
    </row>
    <row r="13" spans="1:17" ht="21.95" customHeight="1">
      <c r="A13" s="311"/>
      <c r="B13" s="387" t="s">
        <v>462</v>
      </c>
      <c r="C13" s="299">
        <f>'PAA-1 5000'!Q14</f>
        <v>70000</v>
      </c>
      <c r="D13" s="300">
        <f>'PAA-1 5000'!D14*'PAA-1 5000'!C14</f>
        <v>0</v>
      </c>
      <c r="E13" s="300">
        <f>'PAA-1 5000'!E14*'PAA-1 5000'!C14</f>
        <v>0</v>
      </c>
      <c r="F13" s="300">
        <f>'PAA-1 5000'!F14*'PAA-1 5000'!C14</f>
        <v>70000</v>
      </c>
      <c r="G13" s="300"/>
      <c r="H13" s="300"/>
      <c r="I13" s="300"/>
      <c r="J13" s="300"/>
      <c r="K13" s="300"/>
      <c r="L13" s="300"/>
      <c r="M13" s="300"/>
      <c r="N13" s="300"/>
      <c r="O13" s="300"/>
      <c r="P13" s="217">
        <f>SUM(D13:O13)</f>
        <v>70000</v>
      </c>
    </row>
    <row r="14" spans="1:17" ht="21.95" customHeight="1">
      <c r="A14" s="462"/>
      <c r="B14" s="466"/>
      <c r="C14" s="463"/>
      <c r="D14" s="464"/>
      <c r="E14" s="464"/>
      <c r="F14" s="464"/>
      <c r="G14" s="464"/>
      <c r="H14" s="464"/>
      <c r="I14" s="464"/>
      <c r="J14" s="464"/>
      <c r="K14" s="464"/>
      <c r="L14" s="464"/>
      <c r="M14" s="464"/>
      <c r="N14" s="464"/>
      <c r="O14" s="464"/>
      <c r="P14" s="465"/>
    </row>
    <row r="15" spans="1:17" ht="21.95" customHeight="1" thickBot="1">
      <c r="A15" s="301"/>
      <c r="B15" s="285"/>
      <c r="C15" s="302">
        <f t="shared" ref="C15:O15" si="0">SUM(C10:C13)</f>
        <v>70000</v>
      </c>
      <c r="D15" s="302">
        <f t="shared" si="0"/>
        <v>0</v>
      </c>
      <c r="E15" s="302">
        <f t="shared" si="0"/>
        <v>0</v>
      </c>
      <c r="F15" s="302">
        <f t="shared" si="0"/>
        <v>70000</v>
      </c>
      <c r="G15" s="302">
        <f t="shared" si="0"/>
        <v>0</v>
      </c>
      <c r="H15" s="302">
        <f t="shared" si="0"/>
        <v>0</v>
      </c>
      <c r="I15" s="302">
        <f t="shared" si="0"/>
        <v>0</v>
      </c>
      <c r="J15" s="302">
        <f t="shared" si="0"/>
        <v>0</v>
      </c>
      <c r="K15" s="302">
        <f t="shared" si="0"/>
        <v>0</v>
      </c>
      <c r="L15" s="302">
        <f t="shared" si="0"/>
        <v>0</v>
      </c>
      <c r="M15" s="302">
        <f t="shared" si="0"/>
        <v>0</v>
      </c>
      <c r="N15" s="302">
        <f t="shared" si="0"/>
        <v>0</v>
      </c>
      <c r="O15" s="302">
        <f t="shared" si="0"/>
        <v>0</v>
      </c>
      <c r="P15" s="310">
        <f>SUM(P12:P13)</f>
        <v>70000</v>
      </c>
    </row>
    <row r="16" spans="1:17">
      <c r="B16" s="286"/>
    </row>
    <row r="17" spans="2:4">
      <c r="B17" s="286"/>
    </row>
    <row r="18" spans="2:4">
      <c r="B18" s="286"/>
    </row>
    <row r="19" spans="2:4">
      <c r="B19" s="286"/>
    </row>
    <row r="20" spans="2:4">
      <c r="B20" s="287"/>
    </row>
    <row r="21" spans="2:4" ht="12">
      <c r="B21" s="288"/>
      <c r="C21" s="138"/>
      <c r="D21" s="174" t="s">
        <v>115</v>
      </c>
    </row>
    <row r="22" spans="2:4" ht="12">
      <c r="B22" s="289"/>
      <c r="C22" s="152"/>
      <c r="D22" s="175" t="s">
        <v>118</v>
      </c>
    </row>
    <row r="23" spans="2:4" ht="12">
      <c r="B23" s="290"/>
      <c r="C23" s="152"/>
      <c r="D23" s="175" t="s">
        <v>119</v>
      </c>
    </row>
    <row r="24" spans="2:4">
      <c r="B24" s="199"/>
    </row>
    <row r="25" spans="2:4">
      <c r="B25" s="199"/>
    </row>
    <row r="26" spans="2:4">
      <c r="B26" s="199"/>
    </row>
  </sheetData>
  <mergeCells count="22">
    <mergeCell ref="A1:Q1"/>
    <mergeCell ref="A2:P2"/>
    <mergeCell ref="A3:P3"/>
    <mergeCell ref="B6:E6"/>
    <mergeCell ref="F6:K6"/>
    <mergeCell ref="L6:N6"/>
    <mergeCell ref="A8:A9"/>
    <mergeCell ref="B8:B9"/>
    <mergeCell ref="D8:D9"/>
    <mergeCell ref="E8:E9"/>
    <mergeCell ref="F8:F9"/>
    <mergeCell ref="N8:N9"/>
    <mergeCell ref="O8:O9"/>
    <mergeCell ref="P8:P9"/>
    <mergeCell ref="B5:E5"/>
    <mergeCell ref="H8:H9"/>
    <mergeCell ref="I8:I9"/>
    <mergeCell ref="J8:J9"/>
    <mergeCell ref="K8:K9"/>
    <mergeCell ref="L8:L9"/>
    <mergeCell ref="M8:M9"/>
    <mergeCell ref="G8:G9"/>
  </mergeCells>
  <pageMargins left="0.31496062992125984" right="0.31496062992125984" top="0.74803149606299213" bottom="0.74803149606299213" header="0.31496062992125984" footer="0.31496062992125984"/>
  <pageSetup scale="80" orientation="landscape" verticalDpi="4294967293" r:id="rId1"/>
  <headerFooter>
    <oddFooter>&amp;LElaboro:
L.C. Marina Aurora Amezcua Guzman
Jefe de Departamento de Recursos Materiales y Servicios Generales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6"/>
  <sheetViews>
    <sheetView view="pageLayout" topLeftCell="A2" workbookViewId="0">
      <selection activeCell="L7" sqref="L7"/>
    </sheetView>
  </sheetViews>
  <sheetFormatPr baseColWidth="10" defaultRowHeight="12.75"/>
  <cols>
    <col min="1" max="1" width="9.7109375" style="1" customWidth="1"/>
    <col min="2" max="2" width="23" style="1" customWidth="1"/>
    <col min="3" max="3" width="14.140625" style="1" customWidth="1"/>
    <col min="4" max="15" width="8.7109375" style="1" customWidth="1"/>
    <col min="16" max="16" width="11.7109375" style="1" customWidth="1"/>
    <col min="17" max="16384" width="11.42578125" style="1"/>
  </cols>
  <sheetData>
    <row r="1" spans="1:17" ht="15">
      <c r="A1" s="662" t="s">
        <v>113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</row>
    <row r="2" spans="1:17">
      <c r="A2" s="663" t="s">
        <v>0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</row>
    <row r="3" spans="1:17">
      <c r="A3" s="664" t="s">
        <v>37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</row>
    <row r="4" spans="1:17" ht="13.5" thickBot="1">
      <c r="P4" s="1" t="s">
        <v>34</v>
      </c>
    </row>
    <row r="5" spans="1:17">
      <c r="A5" s="2" t="s">
        <v>27</v>
      </c>
      <c r="B5" s="3" t="s">
        <v>2</v>
      </c>
      <c r="C5" s="4"/>
      <c r="D5" s="4"/>
      <c r="E5" s="5"/>
      <c r="F5" s="6" t="s">
        <v>3</v>
      </c>
      <c r="G5" s="6"/>
      <c r="H5" s="6"/>
      <c r="I5" s="6"/>
      <c r="J5" s="4"/>
      <c r="K5" s="4"/>
      <c r="L5" s="80" t="s">
        <v>4</v>
      </c>
      <c r="M5" s="4"/>
      <c r="N5" s="7"/>
    </row>
    <row r="6" spans="1:17" ht="13.5" thickBot="1">
      <c r="A6" s="8">
        <v>2014</v>
      </c>
      <c r="B6" s="665" t="s">
        <v>28</v>
      </c>
      <c r="C6" s="666"/>
      <c r="D6" s="666"/>
      <c r="E6" s="667"/>
      <c r="F6" s="665" t="s">
        <v>29</v>
      </c>
      <c r="G6" s="666"/>
      <c r="H6" s="666"/>
      <c r="I6" s="666"/>
      <c r="J6" s="666"/>
      <c r="K6" s="666"/>
      <c r="L6" s="668">
        <v>41660</v>
      </c>
      <c r="M6" s="669"/>
      <c r="N6" s="670"/>
      <c r="P6" s="1" t="s">
        <v>14</v>
      </c>
    </row>
    <row r="7" spans="1:17" ht="13.5" thickBot="1"/>
    <row r="8" spans="1:17" s="9" customFormat="1">
      <c r="A8" s="654" t="s">
        <v>30</v>
      </c>
      <c r="B8" s="650" t="s">
        <v>31</v>
      </c>
      <c r="C8" s="83" t="s">
        <v>32</v>
      </c>
      <c r="D8" s="650" t="s">
        <v>15</v>
      </c>
      <c r="E8" s="656" t="s">
        <v>16</v>
      </c>
      <c r="F8" s="656" t="s">
        <v>17</v>
      </c>
      <c r="G8" s="656" t="s">
        <v>18</v>
      </c>
      <c r="H8" s="656" t="s">
        <v>19</v>
      </c>
      <c r="I8" s="650" t="s">
        <v>20</v>
      </c>
      <c r="J8" s="658" t="s">
        <v>21</v>
      </c>
      <c r="K8" s="658" t="s">
        <v>22</v>
      </c>
      <c r="L8" s="650" t="s">
        <v>23</v>
      </c>
      <c r="M8" s="660" t="s">
        <v>24</v>
      </c>
      <c r="N8" s="660" t="s">
        <v>25</v>
      </c>
      <c r="O8" s="660" t="s">
        <v>26</v>
      </c>
      <c r="P8" s="652" t="s">
        <v>35</v>
      </c>
    </row>
    <row r="9" spans="1:17" s="9" customFormat="1" ht="13.5" thickBot="1">
      <c r="A9" s="655"/>
      <c r="B9" s="651"/>
      <c r="C9" s="84" t="s">
        <v>33</v>
      </c>
      <c r="D9" s="651"/>
      <c r="E9" s="657"/>
      <c r="F9" s="657"/>
      <c r="G9" s="657"/>
      <c r="H9" s="657"/>
      <c r="I9" s="651"/>
      <c r="J9" s="659"/>
      <c r="K9" s="659"/>
      <c r="L9" s="651"/>
      <c r="M9" s="661"/>
      <c r="N9" s="661"/>
      <c r="O9" s="661"/>
      <c r="P9" s="653"/>
    </row>
    <row r="10" spans="1:17" ht="20.100000000000001" customHeight="1">
      <c r="A10" s="81">
        <v>20000000</v>
      </c>
      <c r="B10" s="82" t="s">
        <v>40</v>
      </c>
      <c r="C10" s="115">
        <f>+'PAA-1 2000'!Q232</f>
        <v>859361.58240000007</v>
      </c>
      <c r="D10" s="71">
        <f>+'PAA-1 2000'!D232</f>
        <v>2168</v>
      </c>
      <c r="E10" s="71">
        <f>+'PAA-1 2000'!E232</f>
        <v>1048</v>
      </c>
      <c r="F10" s="71">
        <f>+'PAA-1 2000'!F232</f>
        <v>802</v>
      </c>
      <c r="G10" s="71">
        <f>+'PAA-1 2000'!G232</f>
        <v>2632</v>
      </c>
      <c r="H10" s="71">
        <f>+'PAA-1 2000'!H232</f>
        <v>802</v>
      </c>
      <c r="I10" s="71">
        <f>+'PAA-1 2000'!I232</f>
        <v>802</v>
      </c>
      <c r="J10" s="71">
        <f>+'PAA-1 2000'!J232</f>
        <v>2161</v>
      </c>
      <c r="K10" s="71">
        <f>+'PAA-1 2000'!K232</f>
        <v>802</v>
      </c>
      <c r="L10" s="71">
        <f>+'PAA-1 2000'!L232</f>
        <v>1058</v>
      </c>
      <c r="M10" s="71">
        <f>+'PAA-1 2000'!M232</f>
        <v>1708</v>
      </c>
      <c r="N10" s="71">
        <f>+'PAA-1 2000'!N232</f>
        <v>801</v>
      </c>
      <c r="O10" s="71">
        <f>+'PAA-1 2000'!O232</f>
        <v>801</v>
      </c>
      <c r="P10" s="150">
        <f>SUM(D10:O10)</f>
        <v>15585</v>
      </c>
    </row>
    <row r="11" spans="1:17" ht="20.100000000000001" customHeight="1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/>
    </row>
    <row r="12" spans="1:17" ht="20.100000000000001" customHeight="1">
      <c r="A12" s="14">
        <v>30000000</v>
      </c>
      <c r="B12" s="12" t="s">
        <v>111</v>
      </c>
      <c r="C12" s="15">
        <f>+'PAA-1 3000'!Q163</f>
        <v>2775018.8277500002</v>
      </c>
      <c r="D12" s="12">
        <f>+'PAA-1 3000'!D163</f>
        <v>128</v>
      </c>
      <c r="E12" s="12">
        <f>+'PAA-1 3000'!E163</f>
        <v>147</v>
      </c>
      <c r="F12" s="12">
        <f>+'PAA-1 3000'!F163</f>
        <v>12433</v>
      </c>
      <c r="G12" s="12">
        <f>+'PAA-1 3000'!G163</f>
        <v>137</v>
      </c>
      <c r="H12" s="12">
        <f>+'PAA-1 3000'!H163</f>
        <v>124</v>
      </c>
      <c r="I12" s="12">
        <f>+'PAA-1 3000'!I163</f>
        <v>107</v>
      </c>
      <c r="J12" s="12">
        <f>+'PAA-1 3000'!J163</f>
        <v>111</v>
      </c>
      <c r="K12" s="12">
        <f>+'PAA-1 3000'!K163</f>
        <v>111</v>
      </c>
      <c r="L12" s="12">
        <f>+'PAA-1 3000'!L163</f>
        <v>565</v>
      </c>
      <c r="M12" s="12">
        <f>+'PAA-1 3000'!M163</f>
        <v>115</v>
      </c>
      <c r="N12" s="12">
        <f>+'PAA-1 3000'!N163</f>
        <v>109</v>
      </c>
      <c r="O12" s="12">
        <f>+'PAA-1 3000'!O163</f>
        <v>103</v>
      </c>
      <c r="P12" s="13">
        <f>SUM(D12:O12)</f>
        <v>14190</v>
      </c>
    </row>
    <row r="13" spans="1:17" ht="20.100000000000001" customHeight="1">
      <c r="A13" s="11"/>
      <c r="B13" s="20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/>
    </row>
    <row r="14" spans="1:17" ht="29.25" customHeight="1">
      <c r="A14" s="19">
        <v>50000000</v>
      </c>
      <c r="B14" s="21" t="s">
        <v>112</v>
      </c>
      <c r="C14" s="15">
        <f>+'PAA-1 5000'!Q16</f>
        <v>70000</v>
      </c>
      <c r="D14" s="467"/>
      <c r="E14" s="15"/>
      <c r="F14" s="467">
        <v>10</v>
      </c>
      <c r="G14" s="15"/>
      <c r="H14" s="15"/>
      <c r="I14" s="15"/>
      <c r="J14" s="15"/>
      <c r="K14" s="15"/>
      <c r="L14" s="15"/>
      <c r="M14" s="15"/>
      <c r="N14" s="15"/>
      <c r="O14" s="15"/>
      <c r="P14" s="13">
        <f>SUM(D14:O14)</f>
        <v>10</v>
      </c>
    </row>
    <row r="15" spans="1:17" ht="20.100000000000001" customHeight="1">
      <c r="A15" s="11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3"/>
    </row>
    <row r="16" spans="1:17" ht="20.100000000000001" customHeight="1" thickBot="1">
      <c r="A16" s="16"/>
      <c r="B16" s="17" t="s">
        <v>36</v>
      </c>
      <c r="C16" s="22">
        <f t="shared" ref="C16:P16" si="0">SUM(C10:C15)</f>
        <v>3704380.4101500004</v>
      </c>
      <c r="D16" s="18">
        <f t="shared" si="0"/>
        <v>2296</v>
      </c>
      <c r="E16" s="18">
        <f t="shared" si="0"/>
        <v>1195</v>
      </c>
      <c r="F16" s="18">
        <f t="shared" si="0"/>
        <v>13245</v>
      </c>
      <c r="G16" s="18">
        <f t="shared" si="0"/>
        <v>2769</v>
      </c>
      <c r="H16" s="18">
        <f t="shared" si="0"/>
        <v>926</v>
      </c>
      <c r="I16" s="18">
        <f t="shared" si="0"/>
        <v>909</v>
      </c>
      <c r="J16" s="18">
        <f t="shared" si="0"/>
        <v>2272</v>
      </c>
      <c r="K16" s="18">
        <f t="shared" si="0"/>
        <v>913</v>
      </c>
      <c r="L16" s="18">
        <f t="shared" si="0"/>
        <v>1623</v>
      </c>
      <c r="M16" s="18">
        <f t="shared" si="0"/>
        <v>1823</v>
      </c>
      <c r="N16" s="18">
        <f t="shared" si="0"/>
        <v>910</v>
      </c>
      <c r="O16" s="18">
        <f t="shared" si="0"/>
        <v>904</v>
      </c>
      <c r="P16" s="151">
        <f t="shared" si="0"/>
        <v>29785</v>
      </c>
    </row>
  </sheetData>
  <mergeCells count="21">
    <mergeCell ref="A1:Q1"/>
    <mergeCell ref="A2:P2"/>
    <mergeCell ref="A3:P3"/>
    <mergeCell ref="F6:K6"/>
    <mergeCell ref="B6:E6"/>
    <mergeCell ref="L6:N6"/>
    <mergeCell ref="B8:B9"/>
    <mergeCell ref="P8:P9"/>
    <mergeCell ref="D8:D9"/>
    <mergeCell ref="A8:A9"/>
    <mergeCell ref="E8:E9"/>
    <mergeCell ref="F8:F9"/>
    <mergeCell ref="G8:G9"/>
    <mergeCell ref="H8:H9"/>
    <mergeCell ref="K8:K9"/>
    <mergeCell ref="M8:M9"/>
    <mergeCell ref="L8:L9"/>
    <mergeCell ref="N8:N9"/>
    <mergeCell ref="O8:O9"/>
    <mergeCell ref="I8:I9"/>
    <mergeCell ref="J8:J9"/>
  </mergeCells>
  <pageMargins left="0.31496062992125984" right="0.31496062992125984" top="0.74803149606299213" bottom="0.78740157480314965" header="0.31496062992125984" footer="0.31496062992125984"/>
  <pageSetup scale="80" orientation="landscape" horizontalDpi="4294967293" verticalDpi="4294967293" r:id="rId1"/>
  <headerFooter>
    <oddFooter>&amp;LElaboro:
L.C. Marina Aurora Amezcua Guzmán
Jefe del Departamento de Recursos Materiales y Servicios Generales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Q13"/>
  <sheetViews>
    <sheetView view="pageLayout" workbookViewId="0">
      <selection activeCell="B11" sqref="B11"/>
    </sheetView>
  </sheetViews>
  <sheetFormatPr baseColWidth="10" defaultRowHeight="12.75"/>
  <cols>
    <col min="1" max="1" width="28.5703125" style="1" customWidth="1"/>
    <col min="2" max="2" width="15.140625" style="1" customWidth="1"/>
    <col min="3" max="3" width="9" style="1" customWidth="1"/>
    <col min="4" max="4" width="9.140625" style="1" customWidth="1"/>
    <col min="5" max="5" width="9.5703125" style="1" customWidth="1"/>
    <col min="6" max="6" width="7.7109375" style="1" customWidth="1"/>
    <col min="7" max="7" width="8.7109375" style="1" customWidth="1"/>
    <col min="8" max="8" width="7.42578125" style="1" customWidth="1"/>
    <col min="9" max="9" width="8.5703125" style="1" customWidth="1"/>
    <col min="10" max="11" width="8.42578125" style="1" customWidth="1"/>
    <col min="12" max="12" width="9.28515625" style="1" customWidth="1"/>
    <col min="13" max="13" width="9.140625" style="1" customWidth="1"/>
    <col min="14" max="14" width="9" style="1" customWidth="1"/>
    <col min="15" max="15" width="10.85546875" style="1" customWidth="1"/>
    <col min="16" max="16384" width="11.42578125" style="1"/>
  </cols>
  <sheetData>
    <row r="1" spans="1:17" ht="15">
      <c r="A1" s="662" t="s">
        <v>113</v>
      </c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  <c r="Q1" s="662"/>
    </row>
    <row r="2" spans="1:17">
      <c r="A2" s="663" t="s">
        <v>0</v>
      </c>
      <c r="B2" s="663"/>
      <c r="C2" s="663"/>
      <c r="D2" s="663"/>
      <c r="E2" s="663"/>
      <c r="F2" s="663"/>
      <c r="G2" s="663"/>
      <c r="H2" s="663"/>
      <c r="I2" s="663"/>
      <c r="J2" s="663"/>
      <c r="K2" s="663"/>
      <c r="L2" s="663"/>
      <c r="M2" s="663"/>
      <c r="N2" s="663"/>
      <c r="O2" s="663"/>
      <c r="P2" s="663"/>
    </row>
    <row r="3" spans="1:17">
      <c r="A3" s="664" t="s">
        <v>117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</row>
    <row r="4" spans="1:17" ht="13.5" thickBot="1">
      <c r="O4" s="1" t="s">
        <v>114</v>
      </c>
    </row>
    <row r="5" spans="1:17">
      <c r="A5" s="80" t="s">
        <v>2</v>
      </c>
      <c r="B5" s="4"/>
      <c r="C5" s="4"/>
      <c r="D5" s="7"/>
      <c r="E5" s="6" t="s">
        <v>4</v>
      </c>
      <c r="F5" s="4"/>
      <c r="G5" s="7"/>
      <c r="H5" s="96"/>
      <c r="I5" s="97"/>
      <c r="J5" s="97"/>
    </row>
    <row r="6" spans="1:17" ht="15.75" customHeight="1" thickBot="1">
      <c r="A6" s="673" t="s">
        <v>28</v>
      </c>
      <c r="B6" s="666"/>
      <c r="C6" s="666"/>
      <c r="D6" s="674"/>
      <c r="E6" s="668">
        <v>41660</v>
      </c>
      <c r="F6" s="669"/>
      <c r="G6" s="670"/>
      <c r="H6" s="98"/>
      <c r="I6" s="98"/>
      <c r="J6" s="98"/>
      <c r="O6" s="74" t="s">
        <v>14</v>
      </c>
    </row>
    <row r="7" spans="1:17" ht="13.5" thickBot="1"/>
    <row r="8" spans="1:17" s="9" customFormat="1" ht="15" customHeight="1">
      <c r="A8" s="654" t="s">
        <v>38</v>
      </c>
      <c r="B8" s="83" t="s">
        <v>32</v>
      </c>
      <c r="C8" s="650" t="s">
        <v>15</v>
      </c>
      <c r="D8" s="656" t="s">
        <v>16</v>
      </c>
      <c r="E8" s="656" t="s">
        <v>17</v>
      </c>
      <c r="F8" s="656" t="s">
        <v>18</v>
      </c>
      <c r="G8" s="656" t="s">
        <v>19</v>
      </c>
      <c r="H8" s="650" t="s">
        <v>20</v>
      </c>
      <c r="I8" s="658" t="s">
        <v>21</v>
      </c>
      <c r="J8" s="658" t="s">
        <v>22</v>
      </c>
      <c r="K8" s="650" t="s">
        <v>23</v>
      </c>
      <c r="L8" s="660" t="s">
        <v>24</v>
      </c>
      <c r="M8" s="660" t="s">
        <v>25</v>
      </c>
      <c r="N8" s="660" t="s">
        <v>26</v>
      </c>
      <c r="O8" s="671" t="s">
        <v>35</v>
      </c>
    </row>
    <row r="9" spans="1:17" s="9" customFormat="1" ht="13.5" thickBot="1">
      <c r="A9" s="655"/>
      <c r="B9" s="84" t="s">
        <v>33</v>
      </c>
      <c r="C9" s="651"/>
      <c r="D9" s="657"/>
      <c r="E9" s="657"/>
      <c r="F9" s="657"/>
      <c r="G9" s="657"/>
      <c r="H9" s="651"/>
      <c r="I9" s="659"/>
      <c r="J9" s="659"/>
      <c r="K9" s="651"/>
      <c r="L9" s="661"/>
      <c r="M9" s="661"/>
      <c r="N9" s="661"/>
      <c r="O9" s="672"/>
    </row>
    <row r="10" spans="1:17">
      <c r="A10" s="75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76"/>
    </row>
    <row r="11" spans="1:17" ht="38.25">
      <c r="A11" s="77" t="s">
        <v>113</v>
      </c>
      <c r="B11" s="15">
        <f>+'PAA-2'!C16</f>
        <v>3704380.4101500004</v>
      </c>
      <c r="C11" s="12">
        <f>+'PAA-2'!D16</f>
        <v>2296</v>
      </c>
      <c r="D11" s="12">
        <f>+'PAA-2'!E16</f>
        <v>1195</v>
      </c>
      <c r="E11" s="12">
        <f>+'PAA-2'!F16</f>
        <v>13245</v>
      </c>
      <c r="F11" s="12">
        <f>+'PAA-2'!G16</f>
        <v>2769</v>
      </c>
      <c r="G11" s="12">
        <f>+'PAA-2'!H16</f>
        <v>926</v>
      </c>
      <c r="H11" s="12">
        <f>+'PAA-2'!I16</f>
        <v>909</v>
      </c>
      <c r="I11" s="12">
        <f>+'PAA-2'!J16</f>
        <v>2272</v>
      </c>
      <c r="J11" s="12">
        <f>+'PAA-2'!K16</f>
        <v>913</v>
      </c>
      <c r="K11" s="12">
        <f>+'PAA-2'!L16</f>
        <v>1623</v>
      </c>
      <c r="L11" s="12">
        <f>+'PAA-2'!M16</f>
        <v>1823</v>
      </c>
      <c r="M11" s="12">
        <f>+'PAA-2'!N16</f>
        <v>910</v>
      </c>
      <c r="N11" s="12">
        <f>+'PAA-2'!O16</f>
        <v>904</v>
      </c>
      <c r="O11" s="73">
        <f>SUM(C11:N11)</f>
        <v>29785</v>
      </c>
    </row>
    <row r="12" spans="1:17">
      <c r="A12" s="11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72"/>
    </row>
    <row r="13" spans="1:17" ht="20.25" customHeight="1" thickBot="1">
      <c r="A13" s="78" t="s">
        <v>36</v>
      </c>
      <c r="B13" s="22">
        <f t="shared" ref="B13:O13" si="0">SUM(B10:B12)</f>
        <v>3704380.4101500004</v>
      </c>
      <c r="C13" s="18">
        <f t="shared" si="0"/>
        <v>2296</v>
      </c>
      <c r="D13" s="18">
        <f t="shared" si="0"/>
        <v>1195</v>
      </c>
      <c r="E13" s="18">
        <f t="shared" si="0"/>
        <v>13245</v>
      </c>
      <c r="F13" s="18">
        <f t="shared" si="0"/>
        <v>2769</v>
      </c>
      <c r="G13" s="18">
        <f t="shared" si="0"/>
        <v>926</v>
      </c>
      <c r="H13" s="18">
        <f t="shared" si="0"/>
        <v>909</v>
      </c>
      <c r="I13" s="18">
        <f t="shared" si="0"/>
        <v>2272</v>
      </c>
      <c r="J13" s="18">
        <f t="shared" si="0"/>
        <v>913</v>
      </c>
      <c r="K13" s="18">
        <f t="shared" si="0"/>
        <v>1623</v>
      </c>
      <c r="L13" s="18">
        <f t="shared" si="0"/>
        <v>1823</v>
      </c>
      <c r="M13" s="18">
        <f t="shared" si="0"/>
        <v>910</v>
      </c>
      <c r="N13" s="18">
        <f t="shared" si="0"/>
        <v>904</v>
      </c>
      <c r="O13" s="79">
        <f t="shared" si="0"/>
        <v>29785</v>
      </c>
    </row>
  </sheetData>
  <mergeCells count="19">
    <mergeCell ref="E8:E9"/>
    <mergeCell ref="F8:F9"/>
    <mergeCell ref="G8:G9"/>
    <mergeCell ref="H8:H9"/>
    <mergeCell ref="A1:Q1"/>
    <mergeCell ref="A2:P2"/>
    <mergeCell ref="A3:P3"/>
    <mergeCell ref="E6:G6"/>
    <mergeCell ref="N8:N9"/>
    <mergeCell ref="I8:I9"/>
    <mergeCell ref="J8:J9"/>
    <mergeCell ref="K8:K9"/>
    <mergeCell ref="L8:L9"/>
    <mergeCell ref="M8:M9"/>
    <mergeCell ref="O8:O9"/>
    <mergeCell ref="A6:D6"/>
    <mergeCell ref="A8:A9"/>
    <mergeCell ref="C8:C9"/>
    <mergeCell ref="D8:D9"/>
  </mergeCells>
  <pageMargins left="0.31496062992125984" right="0.31496062992125984" top="0.74803149606299213" bottom="0.78740157480314965" header="0.31496062992125984" footer="0.31496062992125984"/>
  <pageSetup scale="80" orientation="landscape" horizontalDpi="4294967293" verticalDpi="4294967293" r:id="rId1"/>
  <headerFooter>
    <oddFooter>&amp;LElaboro:
L.C. Marina Aurora Amezcua Guzmán
Jefe del Departamento de Recursos Materiales y Servicios Generales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R76"/>
  <sheetViews>
    <sheetView view="pageLayout" topLeftCell="A3" zoomScaleNormal="115" workbookViewId="0">
      <selection activeCell="M19" sqref="M19"/>
    </sheetView>
  </sheetViews>
  <sheetFormatPr baseColWidth="10" defaultRowHeight="11.25"/>
  <cols>
    <col min="1" max="1" width="38.28515625" style="200" customWidth="1"/>
    <col min="2" max="2" width="8.5703125" style="200" customWidth="1"/>
    <col min="3" max="3" width="10.42578125" style="203" customWidth="1"/>
    <col min="4" max="4" width="7" style="200" customWidth="1"/>
    <col min="5" max="13" width="6.7109375" style="200" customWidth="1"/>
    <col min="14" max="14" width="5.28515625" style="200" customWidth="1"/>
    <col min="15" max="15" width="6.7109375" style="200" customWidth="1"/>
    <col min="16" max="16" width="7.28515625" style="200" customWidth="1"/>
    <col min="17" max="17" width="11.42578125" style="200" customWidth="1"/>
    <col min="18" max="16384" width="11.42578125" style="200"/>
  </cols>
  <sheetData>
    <row r="1" spans="1:18">
      <c r="A1" s="624" t="s">
        <v>113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4"/>
      <c r="O1" s="624"/>
      <c r="P1" s="624"/>
      <c r="Q1" s="624"/>
      <c r="R1" s="199"/>
    </row>
    <row r="2" spans="1:18">
      <c r="A2" s="624" t="s">
        <v>0</v>
      </c>
      <c r="B2" s="624"/>
      <c r="C2" s="624"/>
      <c r="D2" s="624"/>
      <c r="E2" s="624"/>
      <c r="F2" s="624"/>
      <c r="G2" s="624"/>
      <c r="H2" s="624"/>
      <c r="I2" s="624"/>
      <c r="J2" s="624"/>
      <c r="K2" s="624"/>
      <c r="L2" s="624"/>
      <c r="M2" s="624"/>
      <c r="N2" s="624"/>
      <c r="O2" s="624"/>
      <c r="P2" s="624"/>
      <c r="Q2" s="624"/>
      <c r="R2" s="199"/>
    </row>
    <row r="3" spans="1:18">
      <c r="A3" s="625" t="s">
        <v>226</v>
      </c>
      <c r="B3" s="625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625"/>
      <c r="R3" s="199"/>
    </row>
    <row r="4" spans="1:18" ht="12" thickBot="1">
      <c r="C4" s="446"/>
      <c r="D4" s="20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02"/>
      <c r="Q4" s="203"/>
      <c r="R4" s="252"/>
    </row>
    <row r="5" spans="1:18" ht="15" customHeight="1">
      <c r="A5" s="204" t="s">
        <v>27</v>
      </c>
      <c r="B5" s="205"/>
      <c r="C5" s="447"/>
      <c r="D5" s="206"/>
      <c r="E5" s="252"/>
      <c r="F5" s="207"/>
      <c r="G5" s="208"/>
      <c r="H5" s="208"/>
      <c r="I5" s="208"/>
      <c r="J5" s="252"/>
      <c r="K5" s="252"/>
      <c r="L5" s="683" t="s">
        <v>4</v>
      </c>
      <c r="M5" s="614"/>
      <c r="N5" s="684"/>
      <c r="O5" s="251"/>
      <c r="P5" s="202"/>
      <c r="Q5" s="203"/>
      <c r="R5" s="252"/>
    </row>
    <row r="6" spans="1:18" ht="12" thickBot="1">
      <c r="A6" s="209">
        <v>2014</v>
      </c>
      <c r="B6" s="679"/>
      <c r="C6" s="679"/>
      <c r="D6" s="679"/>
      <c r="E6" s="679"/>
      <c r="F6" s="679"/>
      <c r="G6" s="679"/>
      <c r="H6" s="679"/>
      <c r="I6" s="679"/>
      <c r="J6" s="679"/>
      <c r="K6" s="679"/>
      <c r="L6" s="680">
        <v>41660</v>
      </c>
      <c r="M6" s="681"/>
      <c r="N6" s="682"/>
      <c r="O6" s="251"/>
      <c r="P6" s="202"/>
      <c r="Q6" s="203"/>
      <c r="R6" s="199"/>
    </row>
    <row r="7" spans="1:18" ht="12" thickBot="1">
      <c r="C7" s="446"/>
      <c r="D7" s="201"/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1"/>
      <c r="P7" s="202"/>
      <c r="Q7" s="203"/>
      <c r="R7" s="251"/>
    </row>
    <row r="8" spans="1:18" s="210" customFormat="1">
      <c r="A8" s="645" t="s">
        <v>5</v>
      </c>
      <c r="B8" s="234" t="s">
        <v>6</v>
      </c>
      <c r="C8" s="448" t="s">
        <v>7</v>
      </c>
      <c r="D8" s="675" t="s">
        <v>12</v>
      </c>
      <c r="E8" s="676"/>
      <c r="F8" s="676"/>
      <c r="G8" s="676"/>
      <c r="H8" s="676"/>
      <c r="I8" s="676"/>
      <c r="J8" s="676"/>
      <c r="K8" s="676"/>
      <c r="L8" s="676"/>
      <c r="M8" s="676"/>
      <c r="N8" s="676"/>
      <c r="O8" s="677"/>
      <c r="P8" s="677" t="s">
        <v>11</v>
      </c>
      <c r="Q8" s="678"/>
      <c r="R8" s="205"/>
    </row>
    <row r="9" spans="1:18" s="210" customFormat="1" ht="22.5" customHeight="1" thickBot="1">
      <c r="A9" s="646"/>
      <c r="B9" s="235"/>
      <c r="C9" s="449" t="s">
        <v>8</v>
      </c>
      <c r="D9" s="236" t="s">
        <v>15</v>
      </c>
      <c r="E9" s="237" t="s">
        <v>16</v>
      </c>
      <c r="F9" s="237" t="s">
        <v>17</v>
      </c>
      <c r="G9" s="237" t="s">
        <v>18</v>
      </c>
      <c r="H9" s="237" t="s">
        <v>19</v>
      </c>
      <c r="I9" s="237" t="s">
        <v>20</v>
      </c>
      <c r="J9" s="237" t="s">
        <v>21</v>
      </c>
      <c r="K9" s="237" t="s">
        <v>22</v>
      </c>
      <c r="L9" s="237" t="s">
        <v>23</v>
      </c>
      <c r="M9" s="237" t="s">
        <v>24</v>
      </c>
      <c r="N9" s="237" t="s">
        <v>25</v>
      </c>
      <c r="O9" s="237" t="s">
        <v>26</v>
      </c>
      <c r="P9" s="238" t="s">
        <v>9</v>
      </c>
      <c r="Q9" s="239" t="s">
        <v>10</v>
      </c>
      <c r="R9" s="208"/>
    </row>
    <row r="10" spans="1:18">
      <c r="A10" s="211"/>
      <c r="B10" s="212"/>
      <c r="C10" s="450"/>
      <c r="D10" s="213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5"/>
      <c r="P10" s="216"/>
      <c r="Q10" s="217"/>
    </row>
    <row r="11" spans="1:18">
      <c r="A11" s="341" t="s">
        <v>131</v>
      </c>
      <c r="B11" s="212"/>
      <c r="C11" s="451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2"/>
      <c r="Q11" s="217"/>
    </row>
    <row r="12" spans="1:18">
      <c r="A12" s="340" t="s">
        <v>330</v>
      </c>
      <c r="B12" s="228" t="s">
        <v>81</v>
      </c>
      <c r="C12" s="451">
        <v>30000</v>
      </c>
      <c r="D12" s="434">
        <f>'PAA-1 2000'!D136</f>
        <v>1</v>
      </c>
      <c r="E12" s="434">
        <f>'PAA-1 2000'!E136</f>
        <v>0</v>
      </c>
      <c r="F12" s="434">
        <f>'PAA-1 2000'!F136</f>
        <v>0</v>
      </c>
      <c r="G12" s="434">
        <f>'PAA-1 2000'!G136</f>
        <v>0</v>
      </c>
      <c r="H12" s="434">
        <f>'PAA-1 2000'!H136</f>
        <v>0</v>
      </c>
      <c r="I12" s="434">
        <f>'PAA-1 2000'!I136</f>
        <v>0</v>
      </c>
      <c r="J12" s="434">
        <f>'PAA-1 2000'!J136</f>
        <v>0</v>
      </c>
      <c r="K12" s="434">
        <f>'PAA-1 2000'!K136</f>
        <v>0</v>
      </c>
      <c r="L12" s="434">
        <f>'PAA-1 2000'!L136</f>
        <v>0</v>
      </c>
      <c r="M12" s="434">
        <f>'PAA-1 2000'!M136</f>
        <v>0</v>
      </c>
      <c r="N12" s="434">
        <f>'PAA-1 2000'!N136</f>
        <v>0</v>
      </c>
      <c r="O12" s="434">
        <f>'PAA2'!O138</f>
        <v>0</v>
      </c>
      <c r="P12" s="435">
        <v>1</v>
      </c>
      <c r="Q12" s="217">
        <f>P12*C12</f>
        <v>30000</v>
      </c>
    </row>
    <row r="13" spans="1:18">
      <c r="A13" s="220"/>
      <c r="B13" s="221"/>
      <c r="C13" s="450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7"/>
      <c r="P13" s="437"/>
      <c r="Q13" s="217"/>
    </row>
    <row r="14" spans="1:18">
      <c r="A14" s="439" t="str">
        <f>'PAA2'!B159</f>
        <v>MATERIAL DIDÁCTICO</v>
      </c>
      <c r="B14" s="214"/>
      <c r="C14" s="451"/>
      <c r="D14" s="213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6"/>
      <c r="Q14" s="217"/>
    </row>
    <row r="15" spans="1:18">
      <c r="A15" s="223" t="str">
        <f>'PAA-1 2000'!A157</f>
        <v>Libros</v>
      </c>
      <c r="B15" s="214" t="str">
        <f>'PAA-1 2000'!B157</f>
        <v>Pieza</v>
      </c>
      <c r="C15" s="433">
        <f>'PAA-1 2000'!C157</f>
        <v>394.66</v>
      </c>
      <c r="D15" s="214">
        <f>'PAA-1 2000'!D157</f>
        <v>250</v>
      </c>
      <c r="E15" s="214">
        <f>'PAA-1 2000'!E157</f>
        <v>0</v>
      </c>
      <c r="F15" s="214">
        <f>'PAA-1 2000'!F157</f>
        <v>0</v>
      </c>
      <c r="G15" s="214">
        <f>'PAA-1 2000'!G157</f>
        <v>0</v>
      </c>
      <c r="H15" s="214">
        <f>'PAA-1 2000'!H157</f>
        <v>0</v>
      </c>
      <c r="I15" s="214">
        <f>'PAA-1 2000'!I157</f>
        <v>0</v>
      </c>
      <c r="J15" s="214">
        <f>'PAA-1 2000'!J157</f>
        <v>250</v>
      </c>
      <c r="K15" s="214">
        <f>'PAA-1 2000'!K157</f>
        <v>0</v>
      </c>
      <c r="L15" s="214">
        <f>'PAA-1 2000'!L157</f>
        <v>0</v>
      </c>
      <c r="M15" s="214">
        <f>'PAA-1 2000'!M157</f>
        <v>0</v>
      </c>
      <c r="N15" s="214">
        <f>'PAA-1 2000'!N157</f>
        <v>0</v>
      </c>
      <c r="O15" s="214">
        <f>'PAA-1 2000'!O157</f>
        <v>0</v>
      </c>
      <c r="P15" s="214">
        <f>'PAA-1 2000'!P157</f>
        <v>500</v>
      </c>
      <c r="Q15" s="472">
        <f>'PAA-1 2000'!Q157</f>
        <v>197330</v>
      </c>
    </row>
    <row r="16" spans="1:18">
      <c r="A16" s="220"/>
      <c r="B16" s="212"/>
      <c r="C16" s="432"/>
      <c r="D16" s="218"/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2"/>
      <c r="Q16" s="217"/>
    </row>
    <row r="17" spans="1:17">
      <c r="A17" s="220" t="str">
        <f>'PAA-1 2000'!A159</f>
        <v>PRODUCTOS ALIMENTICIOS PARA EL PERSONAL DERIVADO DE ACT EXTRAORD</v>
      </c>
      <c r="B17" s="212"/>
      <c r="C17" s="451"/>
      <c r="D17" s="218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5"/>
      <c r="P17" s="219"/>
      <c r="Q17" s="217"/>
    </row>
    <row r="18" spans="1:17" ht="14.1" customHeight="1">
      <c r="A18" s="223" t="str">
        <f>'PAA-1 2000'!A161</f>
        <v>Agua embotellada (Pieza)</v>
      </c>
      <c r="B18" s="214" t="str">
        <f>'PAA-1 2000'!B161</f>
        <v>pzas</v>
      </c>
      <c r="C18" s="433">
        <f>'PAA-1 2000'!C161</f>
        <v>5</v>
      </c>
      <c r="D18" s="547">
        <f>'PAA-1 2000'!D161</f>
        <v>0</v>
      </c>
      <c r="E18" s="547">
        <f>'PAA-1 2000'!E161</f>
        <v>0</v>
      </c>
      <c r="F18" s="547">
        <f>'PAA-1 2000'!F161</f>
        <v>0</v>
      </c>
      <c r="G18" s="547">
        <f>'PAA-1 2000'!G161</f>
        <v>500</v>
      </c>
      <c r="H18" s="547">
        <f>'PAA-1 2000'!H161</f>
        <v>0</v>
      </c>
      <c r="I18" s="547">
        <f>'PAA-1 2000'!I161</f>
        <v>0</v>
      </c>
      <c r="J18" s="547">
        <f>'PAA-1 2000'!J161</f>
        <v>0</v>
      </c>
      <c r="K18" s="547">
        <f>'PAA-1 2000'!K161</f>
        <v>0</v>
      </c>
      <c r="L18" s="547">
        <f>'PAA-1 2000'!L161</f>
        <v>0</v>
      </c>
      <c r="M18" s="547">
        <f>'PAA-1 2000'!M161</f>
        <v>0</v>
      </c>
      <c r="N18" s="547">
        <f>'PAA-1 2000'!N161</f>
        <v>0</v>
      </c>
      <c r="O18" s="547">
        <f>'PAA-1 2000'!O161</f>
        <v>0</v>
      </c>
      <c r="P18" s="214">
        <f>'PAA-1 2000'!P161</f>
        <v>500</v>
      </c>
      <c r="Q18" s="472">
        <f>'PAA-1 2000'!Q161</f>
        <v>2500</v>
      </c>
    </row>
    <row r="19" spans="1:17" ht="14.1" customHeight="1">
      <c r="A19" s="223" t="str">
        <f>'PAA-1 2000'!A164</f>
        <v>Azúcar (Kilogramo)</v>
      </c>
      <c r="B19" s="214" t="str">
        <f>'PAA-1 2000'!B164</f>
        <v>paq.</v>
      </c>
      <c r="C19" s="452">
        <f>'PAA-1 2000'!C164</f>
        <v>20</v>
      </c>
      <c r="D19" s="401">
        <f>'PAA-1 2000'!D164</f>
        <v>0</v>
      </c>
      <c r="E19" s="401">
        <f>'PAA-1 2000'!E164</f>
        <v>0</v>
      </c>
      <c r="F19" s="401">
        <f>'PAA-1 2000'!F164</f>
        <v>0</v>
      </c>
      <c r="G19" s="401">
        <f>'PAA-1 2000'!G164</f>
        <v>2</v>
      </c>
      <c r="H19" s="401">
        <f>'PAA-1 2000'!H164</f>
        <v>0</v>
      </c>
      <c r="I19" s="401">
        <f>'PAA-1 2000'!I164</f>
        <v>0</v>
      </c>
      <c r="J19" s="401">
        <f>'PAA-1 2000'!J164</f>
        <v>0</v>
      </c>
      <c r="K19" s="401">
        <f>'PAA-1 2000'!K164</f>
        <v>0</v>
      </c>
      <c r="L19" s="401">
        <f>'PAA-1 2000'!L164</f>
        <v>0</v>
      </c>
      <c r="M19" s="401">
        <f>'PAA-1 2000'!M164</f>
        <v>0</v>
      </c>
      <c r="N19" s="401">
        <f>'PAA-1 2000'!N164</f>
        <v>0</v>
      </c>
      <c r="O19" s="401">
        <f>'PAA-1 2000'!O164</f>
        <v>0</v>
      </c>
      <c r="P19" s="401">
        <f>'PAA-1 2000'!P164</f>
        <v>2</v>
      </c>
      <c r="Q19" s="472">
        <f>'PAA-1 2000'!Q164</f>
        <v>40</v>
      </c>
    </row>
    <row r="20" spans="1:17" ht="14.1" customHeight="1">
      <c r="A20" s="440" t="str">
        <f>'PAA-1 2000'!A166</f>
        <v>Café (Kilogramo)</v>
      </c>
      <c r="B20" s="441" t="str">
        <f>'PAA-1 2000'!B166</f>
        <v>paq.</v>
      </c>
      <c r="C20" s="453">
        <f>'PAA-1 2000'!C166</f>
        <v>60</v>
      </c>
      <c r="D20" s="443">
        <f>'PAA-1 2000'!D166</f>
        <v>0</v>
      </c>
      <c r="E20" s="443">
        <f>'PAA-1 2000'!E166</f>
        <v>0</v>
      </c>
      <c r="F20" s="443">
        <f>'PAA-1 2000'!F166</f>
        <v>0</v>
      </c>
      <c r="G20" s="443">
        <f>'PAA-1 2000'!G166</f>
        <v>5</v>
      </c>
      <c r="H20" s="443">
        <f>'PAA-1 2000'!H166</f>
        <v>0</v>
      </c>
      <c r="I20" s="443">
        <f>'PAA-1 2000'!I166</f>
        <v>0</v>
      </c>
      <c r="J20" s="443">
        <f>'PAA-1 2000'!J166</f>
        <v>0</v>
      </c>
      <c r="K20" s="443">
        <f>'PAA-1 2000'!K166</f>
        <v>0</v>
      </c>
      <c r="L20" s="443">
        <f>'PAA-1 2000'!L166</f>
        <v>0</v>
      </c>
      <c r="M20" s="443">
        <f>'PAA-1 2000'!M166</f>
        <v>0</v>
      </c>
      <c r="N20" s="443">
        <f>'PAA-1 2000'!N166</f>
        <v>0</v>
      </c>
      <c r="O20" s="443">
        <f>'PAA-1 2000'!O166</f>
        <v>0</v>
      </c>
      <c r="P20" s="443">
        <f>'PAA-1 2000'!P166</f>
        <v>5</v>
      </c>
      <c r="Q20" s="473">
        <f>'PAA-1 2000'!Q166</f>
        <v>300</v>
      </c>
    </row>
    <row r="21" spans="1:17" ht="14.1" customHeight="1">
      <c r="A21" s="440" t="str">
        <f>'PAA-1 2000'!A170</f>
        <v>Crema (Pieza)</v>
      </c>
      <c r="B21" s="441" t="str">
        <f>'PAA-1 2000'!B170</f>
        <v>bote</v>
      </c>
      <c r="C21" s="453">
        <f>'PAA-1 2000'!C170</f>
        <v>40</v>
      </c>
      <c r="D21" s="443">
        <f>'PAA-1 2000'!D170</f>
        <v>0</v>
      </c>
      <c r="E21" s="443">
        <f>'PAA-1 2000'!E170</f>
        <v>0</v>
      </c>
      <c r="F21" s="443">
        <f>'PAA-1 2000'!F170</f>
        <v>0</v>
      </c>
      <c r="G21" s="443">
        <f>'PAA-1 2000'!G170</f>
        <v>5</v>
      </c>
      <c r="H21" s="443">
        <f>'PAA-1 2000'!H170</f>
        <v>0</v>
      </c>
      <c r="I21" s="443">
        <f>'PAA-1 2000'!I170</f>
        <v>0</v>
      </c>
      <c r="J21" s="443">
        <f>'PAA-1 2000'!J170</f>
        <v>0</v>
      </c>
      <c r="K21" s="443">
        <f>'PAA-1 2000'!K170</f>
        <v>0</v>
      </c>
      <c r="L21" s="443">
        <f>'PAA-1 2000'!L170</f>
        <v>0</v>
      </c>
      <c r="M21" s="443">
        <f>'PAA-1 2000'!M170</f>
        <v>0</v>
      </c>
      <c r="N21" s="443">
        <f>'PAA-1 2000'!N170</f>
        <v>0</v>
      </c>
      <c r="O21" s="443">
        <f>'PAA-1 2000'!O170</f>
        <v>0</v>
      </c>
      <c r="P21" s="443">
        <f>'PAA-1 2000'!P170</f>
        <v>5</v>
      </c>
      <c r="Q21" s="473">
        <f>'PAA-1 2000'!Q170</f>
        <v>200</v>
      </c>
    </row>
    <row r="22" spans="1:17" ht="14.1" customHeight="1">
      <c r="A22" s="440" t="str">
        <f>'PAA-1 2000'!A172</f>
        <v>Galletas (Paquete)</v>
      </c>
      <c r="B22" s="441" t="str">
        <f>'PAA-1 2000'!B172</f>
        <v>paq.</v>
      </c>
      <c r="C22" s="453">
        <f>'PAA-1 2000'!C172</f>
        <v>30</v>
      </c>
      <c r="D22" s="443">
        <f>'PAA-1 2000'!D172</f>
        <v>0</v>
      </c>
      <c r="E22" s="443">
        <f>'PAA-1 2000'!E172</f>
        <v>0</v>
      </c>
      <c r="F22" s="443">
        <f>'PAA-1 2000'!F172</f>
        <v>0</v>
      </c>
      <c r="G22" s="443">
        <f>'PAA-1 2000'!G172</f>
        <v>12</v>
      </c>
      <c r="H22" s="443">
        <f>'PAA-1 2000'!H172</f>
        <v>0</v>
      </c>
      <c r="I22" s="443">
        <f>'PAA-1 2000'!I172</f>
        <v>0</v>
      </c>
      <c r="J22" s="443">
        <f>'PAA-1 2000'!J172</f>
        <v>0</v>
      </c>
      <c r="K22" s="443">
        <f>'PAA-1 2000'!K172</f>
        <v>0</v>
      </c>
      <c r="L22" s="443">
        <f>'PAA-1 2000'!L172</f>
        <v>0</v>
      </c>
      <c r="M22" s="443">
        <f>'PAA-1 2000'!M172</f>
        <v>0</v>
      </c>
      <c r="N22" s="443">
        <f>'PAA-1 2000'!N172</f>
        <v>0</v>
      </c>
      <c r="O22" s="443">
        <f>'PAA-1 2000'!O172</f>
        <v>0</v>
      </c>
      <c r="P22" s="443">
        <f>'PAA-1 2000'!P172</f>
        <v>12</v>
      </c>
      <c r="Q22" s="473">
        <f>'PAA-1 2000'!Q172</f>
        <v>360</v>
      </c>
    </row>
    <row r="23" spans="1:17" ht="14.1" customHeight="1">
      <c r="A23" s="440" t="str">
        <f>'PAA-1 2000'!A175</f>
        <v>Refrescos (Pieza 3 Litros)</v>
      </c>
      <c r="B23" s="441" t="str">
        <f>'PAA-1 2000'!B175</f>
        <v>pzas</v>
      </c>
      <c r="C23" s="453">
        <f>'PAA-1 2000'!C175</f>
        <v>25</v>
      </c>
      <c r="D23" s="443">
        <f>'PAA-1 2000'!D175</f>
        <v>0</v>
      </c>
      <c r="E23" s="443">
        <f>'PAA-1 2000'!E175</f>
        <v>0</v>
      </c>
      <c r="F23" s="443">
        <f>'PAA-1 2000'!F175</f>
        <v>0</v>
      </c>
      <c r="G23" s="443">
        <f>'PAA-1 2000'!G175</f>
        <v>20</v>
      </c>
      <c r="H23" s="443">
        <f>'PAA-1 2000'!H175</f>
        <v>0</v>
      </c>
      <c r="I23" s="443">
        <f>'PAA-1 2000'!I175</f>
        <v>0</v>
      </c>
      <c r="J23" s="443">
        <f>'PAA-1 2000'!J175</f>
        <v>0</v>
      </c>
      <c r="K23" s="443">
        <f>'PAA-1 2000'!K175</f>
        <v>0</v>
      </c>
      <c r="L23" s="443">
        <f>'PAA-1 2000'!L175</f>
        <v>0</v>
      </c>
      <c r="M23" s="443">
        <f>'PAA-1 2000'!M175</f>
        <v>0</v>
      </c>
      <c r="N23" s="443">
        <f>'PAA-1 2000'!N175</f>
        <v>0</v>
      </c>
      <c r="O23" s="443">
        <f>'PAA-1 2000'!O175</f>
        <v>0</v>
      </c>
      <c r="P23" s="443">
        <f>'PAA-1 2000'!P175</f>
        <v>20</v>
      </c>
      <c r="Q23" s="473">
        <f>'PAA-1 2000'!Q175</f>
        <v>500</v>
      </c>
    </row>
    <row r="24" spans="1:17" ht="14.1" customHeight="1">
      <c r="A24" s="440" t="str">
        <f>'PAA-1 2000'!A177</f>
        <v>Servilletas (Paquete)</v>
      </c>
      <c r="B24" s="441" t="str">
        <f>'PAA-1 2000'!B177</f>
        <v>paq.</v>
      </c>
      <c r="C24" s="453">
        <f>'PAA-1 2000'!C177</f>
        <v>30</v>
      </c>
      <c r="D24" s="443">
        <f>'PAA-1 2000'!D177</f>
        <v>0</v>
      </c>
      <c r="E24" s="443">
        <f>'PAA-1 2000'!E177</f>
        <v>0</v>
      </c>
      <c r="F24" s="443">
        <f>'PAA-1 2000'!F177</f>
        <v>0</v>
      </c>
      <c r="G24" s="443">
        <f>'PAA-1 2000'!G177</f>
        <v>2</v>
      </c>
      <c r="H24" s="443">
        <f>'PAA-1 2000'!H177</f>
        <v>0</v>
      </c>
      <c r="I24" s="443">
        <f>'PAA-1 2000'!I177</f>
        <v>0</v>
      </c>
      <c r="J24" s="443">
        <f>'PAA-1 2000'!J177</f>
        <v>0</v>
      </c>
      <c r="K24" s="443">
        <f>'PAA-1 2000'!K177</f>
        <v>0</v>
      </c>
      <c r="L24" s="443">
        <f>'PAA-1 2000'!L177</f>
        <v>0</v>
      </c>
      <c r="M24" s="443">
        <f>'PAA-1 2000'!M177</f>
        <v>0</v>
      </c>
      <c r="N24" s="443">
        <f>'PAA-1 2000'!N177</f>
        <v>0</v>
      </c>
      <c r="O24" s="443">
        <f>'PAA-1 2000'!O177</f>
        <v>0</v>
      </c>
      <c r="P24" s="443">
        <f>'PAA-1 2000'!P177</f>
        <v>2</v>
      </c>
      <c r="Q24" s="473">
        <f>'PAA-1 2000'!Q177</f>
        <v>60</v>
      </c>
    </row>
    <row r="25" spans="1:17" ht="14.1" customHeight="1">
      <c r="A25" s="440" t="str">
        <f>'PAA-1 2000'!A180</f>
        <v>Vasos desechables (Paquete con 25 piezas)</v>
      </c>
      <c r="B25" s="441" t="str">
        <f>'PAA-1 2000'!B180</f>
        <v>paq.</v>
      </c>
      <c r="C25" s="453">
        <f>'PAA-1 2000'!C180</f>
        <v>10</v>
      </c>
      <c r="D25" s="443">
        <f>'PAA-1 2000'!D180</f>
        <v>0</v>
      </c>
      <c r="E25" s="443">
        <f>'PAA-1 2000'!E180</f>
        <v>0</v>
      </c>
      <c r="F25" s="443">
        <f>'PAA-1 2000'!F180</f>
        <v>0</v>
      </c>
      <c r="G25" s="443">
        <f>'PAA-1 2000'!G180</f>
        <v>30</v>
      </c>
      <c r="H25" s="443">
        <f>'PAA-1 2000'!H180</f>
        <v>0</v>
      </c>
      <c r="I25" s="443">
        <f>'PAA-1 2000'!I180</f>
        <v>0</v>
      </c>
      <c r="J25" s="443">
        <f>'PAA-1 2000'!J180</f>
        <v>0</v>
      </c>
      <c r="K25" s="443">
        <f>'PAA-1 2000'!K180</f>
        <v>0</v>
      </c>
      <c r="L25" s="443">
        <f>'PAA-1 2000'!L180</f>
        <v>0</v>
      </c>
      <c r="M25" s="443">
        <f>'PAA-1 2000'!M180</f>
        <v>0</v>
      </c>
      <c r="N25" s="443">
        <f>'PAA-1 2000'!N180</f>
        <v>0</v>
      </c>
      <c r="O25" s="443">
        <f>'PAA-1 2000'!O180</f>
        <v>0</v>
      </c>
      <c r="P25" s="443">
        <f>'PAA-1 2000'!P180</f>
        <v>30</v>
      </c>
      <c r="Q25" s="473">
        <f>'PAA-1 2000'!Q180</f>
        <v>300</v>
      </c>
    </row>
    <row r="26" spans="1:17">
      <c r="A26" s="442"/>
      <c r="B26" s="214"/>
      <c r="C26" s="452"/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401"/>
      <c r="O26" s="401"/>
      <c r="P26" s="401"/>
      <c r="Q26" s="473"/>
    </row>
    <row r="27" spans="1:17">
      <c r="A27" s="442" t="str">
        <f>'PAA-1 2000'!A202</f>
        <v>PRODUCTOS QUIMICOS BASICOS</v>
      </c>
      <c r="B27" s="214"/>
      <c r="C27" s="452"/>
      <c r="D27" s="401"/>
      <c r="E27" s="401"/>
      <c r="F27" s="401"/>
      <c r="G27" s="401"/>
      <c r="H27" s="401"/>
      <c r="I27" s="401"/>
      <c r="J27" s="401"/>
      <c r="K27" s="401"/>
      <c r="L27" s="401"/>
      <c r="M27" s="401"/>
      <c r="N27" s="401"/>
      <c r="O27" s="401"/>
      <c r="P27" s="401"/>
      <c r="Q27" s="473"/>
    </row>
    <row r="28" spans="1:17">
      <c r="A28" s="444" t="str">
        <f>'PAA-1 2000'!A203</f>
        <v>Reactivos para practicas para Ing. en Agronomia</v>
      </c>
      <c r="B28" s="214" t="str">
        <f>'PAA-1 2000'!B203</f>
        <v>Paquete</v>
      </c>
      <c r="C28" s="433">
        <f>'PAA-1 2000'!C203</f>
        <v>5000</v>
      </c>
      <c r="D28" s="214">
        <f>'PAA-1 2000'!D203</f>
        <v>0</v>
      </c>
      <c r="E28" s="214">
        <f>'PAA-1 2000'!E203</f>
        <v>1</v>
      </c>
      <c r="F28" s="214">
        <f>'PAA-1 2000'!F203</f>
        <v>0</v>
      </c>
      <c r="G28" s="214">
        <f>'PAA-1 2000'!G203</f>
        <v>0</v>
      </c>
      <c r="H28" s="214">
        <f>'PAA-1 2000'!H203</f>
        <v>0</v>
      </c>
      <c r="I28" s="214">
        <f>'PAA-1 2000'!I203</f>
        <v>0</v>
      </c>
      <c r="J28" s="214">
        <f>'PAA-1 2000'!J203</f>
        <v>0</v>
      </c>
      <c r="K28" s="214">
        <f>'PAA-1 2000'!K203</f>
        <v>0</v>
      </c>
      <c r="L28" s="214">
        <f>'PAA-1 2000'!L203</f>
        <v>0</v>
      </c>
      <c r="M28" s="214">
        <f>'PAA-1 2000'!M203</f>
        <v>0</v>
      </c>
      <c r="N28" s="214">
        <f>'PAA-1 2000'!N203</f>
        <v>0</v>
      </c>
      <c r="O28" s="214">
        <f>'PAA-1 2000'!O203</f>
        <v>0</v>
      </c>
      <c r="P28" s="214">
        <f>'PAA-1 2000'!P203</f>
        <v>1</v>
      </c>
      <c r="Q28" s="472">
        <f>'PAA-1 2000'!Q203</f>
        <v>5000</v>
      </c>
    </row>
    <row r="29" spans="1:17">
      <c r="A29" s="444" t="str">
        <f>'PAA-1 2000'!A204</f>
        <v>Reactivos para practicas para Laboratorio</v>
      </c>
      <c r="B29" s="214" t="str">
        <f>'PAA-1 2000'!B204</f>
        <v>lotes</v>
      </c>
      <c r="C29" s="433">
        <f>'PAA-1 2000'!C204</f>
        <v>30000</v>
      </c>
      <c r="D29" s="214">
        <f>'PAA-1 2000'!D204</f>
        <v>0</v>
      </c>
      <c r="E29" s="214">
        <f>'PAA-1 2000'!E204</f>
        <v>2</v>
      </c>
      <c r="F29" s="214">
        <f>'PAA-1 2000'!F204</f>
        <v>0</v>
      </c>
      <c r="G29" s="214">
        <f>'PAA-1 2000'!G204</f>
        <v>0</v>
      </c>
      <c r="H29" s="214">
        <f>'PAA-1 2000'!H204</f>
        <v>0</v>
      </c>
      <c r="I29" s="214">
        <f>'PAA-1 2000'!I204</f>
        <v>0</v>
      </c>
      <c r="J29" s="214">
        <f>'PAA-1 2000'!J204</f>
        <v>2</v>
      </c>
      <c r="K29" s="214">
        <f>'PAA-1 2000'!K204</f>
        <v>0</v>
      </c>
      <c r="L29" s="214">
        <f>'PAA-1 2000'!L204</f>
        <v>0</v>
      </c>
      <c r="M29" s="214">
        <f>'PAA-1 2000'!M204</f>
        <v>0</v>
      </c>
      <c r="N29" s="214">
        <f>'PAA-1 2000'!N204</f>
        <v>0</v>
      </c>
      <c r="O29" s="214">
        <f>'PAA-1 2000'!O204</f>
        <v>0</v>
      </c>
      <c r="P29" s="214">
        <f>'PAA-1 2000'!P204</f>
        <v>4</v>
      </c>
      <c r="Q29" s="472">
        <f>'PAA-1 2000'!Q204</f>
        <v>120000</v>
      </c>
    </row>
    <row r="30" spans="1:17">
      <c r="A30" s="444"/>
      <c r="B30" s="214"/>
      <c r="C30" s="433"/>
      <c r="D30" s="214"/>
      <c r="E30" s="214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473"/>
    </row>
    <row r="31" spans="1:17">
      <c r="A31" s="442" t="str">
        <f>'PAA-1 2000'!A205</f>
        <v xml:space="preserve">OTROS PRODUCTOS QUIMICOS </v>
      </c>
      <c r="B31" s="214"/>
      <c r="C31" s="433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473"/>
    </row>
    <row r="32" spans="1:17">
      <c r="A32" s="444" t="str">
        <f>'PAA-1 2000'!A206</f>
        <v xml:space="preserve">Productos quimicos basicos organicos </v>
      </c>
      <c r="B32" s="214" t="str">
        <f>'PAA-1 2000'!B206</f>
        <v>lotes</v>
      </c>
      <c r="C32" s="433">
        <f>'PAA-1 2000'!C206</f>
        <v>5000</v>
      </c>
      <c r="D32" s="214">
        <f>'PAA-1 2000'!D206</f>
        <v>0</v>
      </c>
      <c r="E32" s="214">
        <f>'PAA-1 2000'!E206</f>
        <v>3</v>
      </c>
      <c r="F32" s="214">
        <f>'PAA-1 2000'!F206</f>
        <v>0</v>
      </c>
      <c r="G32" s="214">
        <f>'PAA-1 2000'!G206</f>
        <v>0</v>
      </c>
      <c r="H32" s="214">
        <f>'PAA-1 2000'!H206</f>
        <v>0</v>
      </c>
      <c r="I32" s="214">
        <f>'PAA-1 2000'!I206</f>
        <v>0</v>
      </c>
      <c r="J32" s="214">
        <f>'PAA-1 2000'!J206</f>
        <v>2</v>
      </c>
      <c r="K32" s="214">
        <f>'PAA-1 2000'!K206</f>
        <v>0</v>
      </c>
      <c r="L32" s="214">
        <f>'PAA-1 2000'!L206</f>
        <v>0</v>
      </c>
      <c r="M32" s="214">
        <f>'PAA-1 2000'!M206</f>
        <v>0</v>
      </c>
      <c r="N32" s="214">
        <f>'PAA-1 2000'!N206</f>
        <v>0</v>
      </c>
      <c r="O32" s="214">
        <f>'PAA-1 2000'!O206</f>
        <v>0</v>
      </c>
      <c r="P32" s="214">
        <f>'PAA-1 2000'!P206</f>
        <v>5</v>
      </c>
      <c r="Q32" s="472">
        <f>'PAA-1 2000'!Q206</f>
        <v>25000</v>
      </c>
    </row>
    <row r="33" spans="1:17">
      <c r="A33" s="444"/>
      <c r="B33" s="214"/>
      <c r="C33" s="433"/>
      <c r="D33" s="214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473"/>
    </row>
    <row r="34" spans="1:17">
      <c r="A34" s="442" t="str">
        <f>'PAA-1 2000'!A210</f>
        <v>VESTUARIO Y UNIFORMES</v>
      </c>
      <c r="B34" s="214"/>
      <c r="C34" s="433"/>
      <c r="D34" s="214"/>
      <c r="E34" s="214"/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473"/>
    </row>
    <row r="35" spans="1:17">
      <c r="A35" s="444" t="str">
        <f>'PAA-1 2000'!A211</f>
        <v>Trajes regionales para danza de  hombres y mujeres</v>
      </c>
      <c r="B35" s="214" t="str">
        <f>'PAA-1 2000'!B211</f>
        <v>Piezas</v>
      </c>
      <c r="C35" s="433">
        <f>'PAA-1 2000'!C211</f>
        <v>1500</v>
      </c>
      <c r="D35" s="214">
        <f>'PAA-1 2000'!D211</f>
        <v>0</v>
      </c>
      <c r="E35" s="214">
        <f>'PAA-1 2000'!E211</f>
        <v>16</v>
      </c>
      <c r="F35" s="214">
        <f>'PAA-1 2000'!F211</f>
        <v>0</v>
      </c>
      <c r="G35" s="214">
        <f>'PAA-1 2000'!G211</f>
        <v>0</v>
      </c>
      <c r="H35" s="214">
        <f>'PAA-1 2000'!H211</f>
        <v>0</v>
      </c>
      <c r="I35" s="214">
        <f>'PAA-1 2000'!I211</f>
        <v>0</v>
      </c>
      <c r="J35" s="214">
        <f>'PAA-1 2000'!J211</f>
        <v>0</v>
      </c>
      <c r="K35" s="214">
        <f>'PAA-1 2000'!K211</f>
        <v>0</v>
      </c>
      <c r="L35" s="214">
        <f>'PAA-1 2000'!L211</f>
        <v>0</v>
      </c>
      <c r="M35" s="214">
        <f>'PAA-1 2000'!M211</f>
        <v>0</v>
      </c>
      <c r="N35" s="214">
        <f>'PAA-1 2000'!N211</f>
        <v>0</v>
      </c>
      <c r="O35" s="214">
        <f>'PAA-1 2000'!O211</f>
        <v>0</v>
      </c>
      <c r="P35" s="214">
        <f>'PAA-1 2000'!P211</f>
        <v>16</v>
      </c>
      <c r="Q35" s="474">
        <f>'PAA-1 2000'!Q211</f>
        <v>24000</v>
      </c>
    </row>
    <row r="36" spans="1:17">
      <c r="A36" s="444" t="str">
        <f>'PAA-1 2000'!A212</f>
        <v>Zapatos de baile</v>
      </c>
      <c r="B36" s="214" t="str">
        <f>'PAA-1 2000'!B212</f>
        <v>pares</v>
      </c>
      <c r="C36" s="433">
        <f>'PAA-1 2000'!C212</f>
        <v>500</v>
      </c>
      <c r="D36" s="214">
        <f>'PAA-1 2000'!D212</f>
        <v>0</v>
      </c>
      <c r="E36" s="214">
        <f>'PAA-1 2000'!E212</f>
        <v>16</v>
      </c>
      <c r="F36" s="214">
        <f>'PAA-1 2000'!F212</f>
        <v>0</v>
      </c>
      <c r="G36" s="214">
        <f>'PAA-1 2000'!G212</f>
        <v>0</v>
      </c>
      <c r="H36" s="214">
        <f>'PAA-1 2000'!H212</f>
        <v>0</v>
      </c>
      <c r="I36" s="214">
        <f>'PAA-1 2000'!I212</f>
        <v>0</v>
      </c>
      <c r="J36" s="214">
        <f>'PAA-1 2000'!J212</f>
        <v>0</v>
      </c>
      <c r="K36" s="214">
        <f>'PAA-1 2000'!K212</f>
        <v>0</v>
      </c>
      <c r="L36" s="214">
        <f>'PAA-1 2000'!L212</f>
        <v>0</v>
      </c>
      <c r="M36" s="214">
        <f>'PAA-1 2000'!M212</f>
        <v>0</v>
      </c>
      <c r="N36" s="214">
        <f>'PAA-1 2000'!N212</f>
        <v>0</v>
      </c>
      <c r="O36" s="214">
        <f>'PAA-1 2000'!O212</f>
        <v>0</v>
      </c>
      <c r="P36" s="214">
        <f>'PAA-1 2000'!P212</f>
        <v>16</v>
      </c>
      <c r="Q36" s="474">
        <f>'PAA-1 2000'!Q212</f>
        <v>8000</v>
      </c>
    </row>
    <row r="37" spans="1:17">
      <c r="A37" s="444" t="str">
        <f>'PAA-1 2000'!A213</f>
        <v>Uniforme para la selección de volibol ambas ramas</v>
      </c>
      <c r="B37" s="214" t="str">
        <f>'PAA-1 2000'!B213</f>
        <v>paquetes</v>
      </c>
      <c r="C37" s="433">
        <f>'PAA-1 2000'!C213</f>
        <v>4000</v>
      </c>
      <c r="D37" s="214">
        <f>'PAA-1 2000'!D213</f>
        <v>0</v>
      </c>
      <c r="E37" s="214">
        <f>'PAA-1 2000'!E213</f>
        <v>2</v>
      </c>
      <c r="F37" s="214">
        <f>'PAA-1 2000'!F213</f>
        <v>0</v>
      </c>
      <c r="G37" s="214">
        <f>'PAA-1 2000'!G213</f>
        <v>0</v>
      </c>
      <c r="H37" s="214">
        <f>'PAA-1 2000'!H213</f>
        <v>0</v>
      </c>
      <c r="I37" s="214">
        <f>'PAA-1 2000'!I213</f>
        <v>0</v>
      </c>
      <c r="J37" s="214">
        <f>'PAA-1 2000'!J213</f>
        <v>0</v>
      </c>
      <c r="K37" s="214">
        <f>'PAA-1 2000'!K213</f>
        <v>0</v>
      </c>
      <c r="L37" s="214">
        <f>'PAA-1 2000'!L213</f>
        <v>0</v>
      </c>
      <c r="M37" s="214">
        <f>'PAA-1 2000'!M213</f>
        <v>0</v>
      </c>
      <c r="N37" s="214">
        <f>'PAA-1 2000'!N213</f>
        <v>0</v>
      </c>
      <c r="O37" s="214">
        <f>'PAA-1 2000'!O213</f>
        <v>0</v>
      </c>
      <c r="P37" s="214">
        <f>'PAA-1 2000'!P213</f>
        <v>2</v>
      </c>
      <c r="Q37" s="474">
        <f>'PAA-1 2000'!Q213</f>
        <v>8000</v>
      </c>
    </row>
    <row r="38" spans="1:17">
      <c r="A38" s="444" t="str">
        <f>'PAA-1 2000'!A214</f>
        <v>Uniformes para la selección de Basquet bol ambas ramas</v>
      </c>
      <c r="B38" s="214" t="str">
        <f>'PAA-1 2000'!B214</f>
        <v>paquetes</v>
      </c>
      <c r="C38" s="433">
        <f>'PAA-1 2000'!C214</f>
        <v>4000</v>
      </c>
      <c r="D38" s="214">
        <f>'PAA-1 2000'!D214</f>
        <v>0</v>
      </c>
      <c r="E38" s="214">
        <f>'PAA-1 2000'!E214</f>
        <v>2</v>
      </c>
      <c r="F38" s="214">
        <f>'PAA-1 2000'!F214</f>
        <v>0</v>
      </c>
      <c r="G38" s="214">
        <f>'PAA-1 2000'!G214</f>
        <v>0</v>
      </c>
      <c r="H38" s="214">
        <f>'PAA-1 2000'!H214</f>
        <v>0</v>
      </c>
      <c r="I38" s="214">
        <f>'PAA-1 2000'!I214</f>
        <v>0</v>
      </c>
      <c r="J38" s="214">
        <f>'PAA-1 2000'!J214</f>
        <v>0</v>
      </c>
      <c r="K38" s="214">
        <f>'PAA-1 2000'!K214</f>
        <v>0</v>
      </c>
      <c r="L38" s="214">
        <f>'PAA-1 2000'!L214</f>
        <v>0</v>
      </c>
      <c r="M38" s="214">
        <f>'PAA-1 2000'!M214</f>
        <v>0</v>
      </c>
      <c r="N38" s="214">
        <f>'PAA-1 2000'!N214</f>
        <v>0</v>
      </c>
      <c r="O38" s="214">
        <f>'PAA-1 2000'!O214</f>
        <v>0</v>
      </c>
      <c r="P38" s="214">
        <f>'PAA-1 2000'!P214</f>
        <v>2</v>
      </c>
      <c r="Q38" s="474">
        <f>'PAA-1 2000'!Q214</f>
        <v>8000</v>
      </c>
    </row>
    <row r="39" spans="1:17">
      <c r="A39" s="444" t="str">
        <f>'PAA-1 2000'!A215</f>
        <v>Uniformes para la selección de futbol ambas ramas</v>
      </c>
      <c r="B39" s="214" t="str">
        <f>'PAA-1 2000'!B215</f>
        <v>paquetes</v>
      </c>
      <c r="C39" s="433">
        <f>'PAA-1 2000'!C215</f>
        <v>4000</v>
      </c>
      <c r="D39" s="214">
        <f>'PAA-1 2000'!D215</f>
        <v>0</v>
      </c>
      <c r="E39" s="214">
        <f>'PAA-1 2000'!E215</f>
        <v>2</v>
      </c>
      <c r="F39" s="214">
        <f>'PAA-1 2000'!F215</f>
        <v>0</v>
      </c>
      <c r="G39" s="214">
        <f>'PAA-1 2000'!G215</f>
        <v>0</v>
      </c>
      <c r="H39" s="214">
        <f>'PAA-1 2000'!H215</f>
        <v>0</v>
      </c>
      <c r="I39" s="214">
        <f>'PAA-1 2000'!I215</f>
        <v>0</v>
      </c>
      <c r="J39" s="214">
        <f>'PAA-1 2000'!J215</f>
        <v>0</v>
      </c>
      <c r="K39" s="214">
        <f>'PAA-1 2000'!K215</f>
        <v>0</v>
      </c>
      <c r="L39" s="214">
        <f>'PAA-1 2000'!L215</f>
        <v>0</v>
      </c>
      <c r="M39" s="214">
        <f>'PAA-1 2000'!M215</f>
        <v>0</v>
      </c>
      <c r="N39" s="214">
        <f>'PAA-1 2000'!N215</f>
        <v>0</v>
      </c>
      <c r="O39" s="214">
        <f>'PAA-1 2000'!O215</f>
        <v>0</v>
      </c>
      <c r="P39" s="214">
        <f>'PAA-1 2000'!P215</f>
        <v>2</v>
      </c>
      <c r="Q39" s="474">
        <f>'PAA-1 2000'!Q215</f>
        <v>8000</v>
      </c>
    </row>
    <row r="40" spans="1:17">
      <c r="A40" s="444" t="str">
        <f>'PAA-1 2000'!A216</f>
        <v>Camisas rotuladas para ajedrez</v>
      </c>
      <c r="B40" s="214" t="str">
        <f>'PAA-1 2000'!B216</f>
        <v>Piezas</v>
      </c>
      <c r="C40" s="433">
        <f>'PAA-1 2000'!C216</f>
        <v>250</v>
      </c>
      <c r="D40" s="214">
        <f>'PAA-1 2000'!D216</f>
        <v>0</v>
      </c>
      <c r="E40" s="214">
        <f>'PAA-1 2000'!E216</f>
        <v>10</v>
      </c>
      <c r="F40" s="214">
        <f>'PAA-1 2000'!F216</f>
        <v>0</v>
      </c>
      <c r="G40" s="214">
        <f>'PAA-1 2000'!G216</f>
        <v>0</v>
      </c>
      <c r="H40" s="214">
        <f>'PAA-1 2000'!H216</f>
        <v>0</v>
      </c>
      <c r="I40" s="214">
        <f>'PAA-1 2000'!I216</f>
        <v>0</v>
      </c>
      <c r="J40" s="214">
        <f>'PAA-1 2000'!J216</f>
        <v>0</v>
      </c>
      <c r="K40" s="214">
        <f>'PAA-1 2000'!K216</f>
        <v>0</v>
      </c>
      <c r="L40" s="214">
        <f>'PAA-1 2000'!L216</f>
        <v>0</v>
      </c>
      <c r="M40" s="214">
        <f>'PAA-1 2000'!M216</f>
        <v>0</v>
      </c>
      <c r="N40" s="214">
        <f>'PAA-1 2000'!N216</f>
        <v>0</v>
      </c>
      <c r="O40" s="214">
        <f>'PAA-1 2000'!O216</f>
        <v>0</v>
      </c>
      <c r="P40" s="214">
        <f>'PAA-1 2000'!P216</f>
        <v>10</v>
      </c>
      <c r="Q40" s="474">
        <f>'PAA-1 2000'!Q216</f>
        <v>2500</v>
      </c>
    </row>
    <row r="41" spans="1:17">
      <c r="A41" s="444" t="str">
        <f>'PAA-1 2000'!A217</f>
        <v>Uniformes para promotores</v>
      </c>
      <c r="B41" s="214" t="str">
        <f>'PAA-1 2000'!B217</f>
        <v>Piezas</v>
      </c>
      <c r="C41" s="433">
        <f>'PAA-1 2000'!C217</f>
        <v>850</v>
      </c>
      <c r="D41" s="214">
        <f>'PAA-1 2000'!D217</f>
        <v>0</v>
      </c>
      <c r="E41" s="214">
        <f>'PAA-1 2000'!E217</f>
        <v>3</v>
      </c>
      <c r="F41" s="214">
        <f>'PAA-1 2000'!F217</f>
        <v>0</v>
      </c>
      <c r="G41" s="214">
        <f>'PAA-1 2000'!G217</f>
        <v>0</v>
      </c>
      <c r="H41" s="214">
        <f>'PAA-1 2000'!H217</f>
        <v>0</v>
      </c>
      <c r="I41" s="214">
        <f>'PAA-1 2000'!I217</f>
        <v>0</v>
      </c>
      <c r="J41" s="214">
        <f>'PAA-1 2000'!J217</f>
        <v>0</v>
      </c>
      <c r="K41" s="214">
        <f>'PAA-1 2000'!K217</f>
        <v>0</v>
      </c>
      <c r="L41" s="214">
        <f>'PAA-1 2000'!L217</f>
        <v>0</v>
      </c>
      <c r="M41" s="214">
        <f>'PAA-1 2000'!M217</f>
        <v>0</v>
      </c>
      <c r="N41" s="214">
        <f>'PAA-1 2000'!N217</f>
        <v>0</v>
      </c>
      <c r="O41" s="214">
        <f>'PAA-1 2000'!O217</f>
        <v>0</v>
      </c>
      <c r="P41" s="214">
        <f>'PAA-1 2000'!P217</f>
        <v>3</v>
      </c>
      <c r="Q41" s="474">
        <f>'PAA-1 2000'!Q217</f>
        <v>2550</v>
      </c>
    </row>
    <row r="42" spans="1:17">
      <c r="A42" s="444" t="str">
        <f>'PAA-1 2000'!A220</f>
        <v>Playeras para congreso</v>
      </c>
      <c r="B42" s="214" t="str">
        <f>'PAA-1 2000'!B220</f>
        <v>Piezas</v>
      </c>
      <c r="C42" s="433">
        <f>'PAA-1 2000'!C220</f>
        <v>80</v>
      </c>
      <c r="D42" s="214">
        <f>'PAA-1 2000'!D220</f>
        <v>0</v>
      </c>
      <c r="E42" s="214">
        <f>'PAA-1 2000'!E220</f>
        <v>0</v>
      </c>
      <c r="F42" s="214">
        <f>'PAA-1 2000'!F220</f>
        <v>0</v>
      </c>
      <c r="G42" s="214">
        <f>'PAA-1 2000'!G220</f>
        <v>300</v>
      </c>
      <c r="H42" s="214">
        <f>'PAA-1 2000'!H220</f>
        <v>0</v>
      </c>
      <c r="I42" s="214">
        <f>'PAA-1 2000'!I220</f>
        <v>0</v>
      </c>
      <c r="J42" s="214">
        <f>'PAA-1 2000'!J220</f>
        <v>0</v>
      </c>
      <c r="K42" s="214">
        <f>'PAA-1 2000'!K220</f>
        <v>0</v>
      </c>
      <c r="L42" s="214">
        <f>'PAA-1 2000'!L220</f>
        <v>0</v>
      </c>
      <c r="M42" s="214">
        <f>'PAA-1 2000'!M220</f>
        <v>0</v>
      </c>
      <c r="N42" s="214">
        <f>'PAA-1 2000'!N220</f>
        <v>0</v>
      </c>
      <c r="O42" s="214">
        <f>'PAA-1 2000'!O220</f>
        <v>0</v>
      </c>
      <c r="P42" s="214">
        <f>'PAA-1 2000'!P220</f>
        <v>300</v>
      </c>
      <c r="Q42" s="474">
        <f>'PAA-1 2000'!Q220</f>
        <v>24000</v>
      </c>
    </row>
    <row r="43" spans="1:17">
      <c r="A43" s="222"/>
      <c r="B43" s="226"/>
      <c r="C43" s="451"/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7"/>
      <c r="Q43" s="475"/>
    </row>
    <row r="44" spans="1:17">
      <c r="A44" s="439" t="str">
        <f>'PAA-1 3000'!A26</f>
        <v>CONTRATACIÓN DE OTROS SERVICIOS</v>
      </c>
      <c r="B44" s="226"/>
      <c r="C44" s="451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7"/>
      <c r="Q44" s="475"/>
    </row>
    <row r="45" spans="1:17">
      <c r="A45" s="222" t="str">
        <f>'PAA-1 3000'!A29</f>
        <v>Contratación de Seguros de Vida para Estudiantes</v>
      </c>
      <c r="B45" s="212" t="str">
        <f>'PAA-1 3000'!B29</f>
        <v>servicio</v>
      </c>
      <c r="C45" s="432">
        <f>'PAA-1 3000'!C29</f>
        <v>36000</v>
      </c>
      <c r="D45" s="212">
        <f>'PAA-1 3000'!D29</f>
        <v>1</v>
      </c>
      <c r="E45" s="212">
        <f>'PAA-1 3000'!E29</f>
        <v>0</v>
      </c>
      <c r="F45" s="212">
        <f>'PAA-1 3000'!F29</f>
        <v>0</v>
      </c>
      <c r="G45" s="212">
        <f>'PAA-1 3000'!G29</f>
        <v>0</v>
      </c>
      <c r="H45" s="212">
        <f>'PAA-1 3000'!H29</f>
        <v>0</v>
      </c>
      <c r="I45" s="212">
        <f>'PAA-1 3000'!I29</f>
        <v>0</v>
      </c>
      <c r="J45" s="212">
        <f>'PAA-1 3000'!J29</f>
        <v>0</v>
      </c>
      <c r="K45" s="212">
        <f>'PAA-1 3000'!K29</f>
        <v>0</v>
      </c>
      <c r="L45" s="212">
        <f>'PAA-1 3000'!L29</f>
        <v>0</v>
      </c>
      <c r="M45" s="212">
        <f>'PAA-1 3000'!M29</f>
        <v>0</v>
      </c>
      <c r="N45" s="212">
        <f>'PAA-1 3000'!N29</f>
        <v>0</v>
      </c>
      <c r="O45" s="212">
        <f>'PAA-1 3000'!O29</f>
        <v>0</v>
      </c>
      <c r="P45" s="212">
        <f>'PAA-1 3000'!P29</f>
        <v>1</v>
      </c>
      <c r="Q45" s="476">
        <f>'PAA-1 3000'!Q29</f>
        <v>36000</v>
      </c>
    </row>
    <row r="46" spans="1:17">
      <c r="A46" s="222"/>
      <c r="B46" s="226"/>
      <c r="C46" s="451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7"/>
      <c r="Q46" s="475"/>
    </row>
    <row r="47" spans="1:17">
      <c r="A47" s="222" t="str">
        <f>'PAA-1 3000'!A35</f>
        <v>ARRENDAMIENTO DE EDIFICIOS Y LOCALES</v>
      </c>
      <c r="B47" s="226"/>
      <c r="C47" s="451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7"/>
      <c r="Q47" s="475"/>
    </row>
    <row r="48" spans="1:17">
      <c r="A48" s="222" t="str">
        <f>'PAA-1 3000'!A39</f>
        <v>Arrendamiento de Edificios y Locales (Casa del Estudiante mujeres)</v>
      </c>
      <c r="B48" s="212" t="str">
        <f>'PAA-1 3000'!B39</f>
        <v>servicio</v>
      </c>
      <c r="C48" s="445">
        <f>'PAA-1 3000'!C39</f>
        <v>4000</v>
      </c>
      <c r="D48" s="212">
        <f>'PAA-1 3000'!D39</f>
        <v>1</v>
      </c>
      <c r="E48" s="212">
        <f>'PAA-1 3000'!E39</f>
        <v>1</v>
      </c>
      <c r="F48" s="212">
        <f>'PAA-1 3000'!F39</f>
        <v>1</v>
      </c>
      <c r="G48" s="212">
        <f>'PAA-1 3000'!G39</f>
        <v>1</v>
      </c>
      <c r="H48" s="212">
        <f>'PAA-1 3000'!H39</f>
        <v>1</v>
      </c>
      <c r="I48" s="212">
        <f>'PAA-1 3000'!I39</f>
        <v>1</v>
      </c>
      <c r="J48" s="212">
        <f>'PAA-1 3000'!J39</f>
        <v>1</v>
      </c>
      <c r="K48" s="212">
        <f>'PAA-1 3000'!K39</f>
        <v>1</v>
      </c>
      <c r="L48" s="212">
        <f>'PAA-1 3000'!L39</f>
        <v>1</v>
      </c>
      <c r="M48" s="212">
        <f>'PAA-1 3000'!M39</f>
        <v>1</v>
      </c>
      <c r="N48" s="212">
        <f>'PAA-1 3000'!N39</f>
        <v>1</v>
      </c>
      <c r="O48" s="212">
        <f>'PAA-1 3000'!O39</f>
        <v>1</v>
      </c>
      <c r="P48" s="212">
        <f>'PAA-1 3000'!P39</f>
        <v>12</v>
      </c>
      <c r="Q48" s="476">
        <f>'PAA-1 3000'!Q39</f>
        <v>48000</v>
      </c>
    </row>
    <row r="49" spans="1:17">
      <c r="A49" s="222" t="str">
        <f>'PAA-1 3000'!A40</f>
        <v>Arrendamiento de Edificios y Locales (Casa del Estudiante hombres)</v>
      </c>
      <c r="B49" s="212" t="str">
        <f>'PAA-1 3000'!B40</f>
        <v>servicio</v>
      </c>
      <c r="C49" s="445">
        <f>'PAA-1 3000'!C40</f>
        <v>4000</v>
      </c>
      <c r="D49" s="212">
        <f>'PAA-1 3000'!D40</f>
        <v>1</v>
      </c>
      <c r="E49" s="212">
        <f>'PAA-1 3000'!E40</f>
        <v>1</v>
      </c>
      <c r="F49" s="212">
        <f>'PAA-1 3000'!F40</f>
        <v>1</v>
      </c>
      <c r="G49" s="212">
        <f>'PAA-1 3000'!G40</f>
        <v>1</v>
      </c>
      <c r="H49" s="212">
        <f>'PAA-1 3000'!H40</f>
        <v>1</v>
      </c>
      <c r="I49" s="212">
        <f>'PAA-1 3000'!I40</f>
        <v>1</v>
      </c>
      <c r="J49" s="212">
        <f>'PAA-1 3000'!J40</f>
        <v>1</v>
      </c>
      <c r="K49" s="212">
        <f>'PAA-1 3000'!K40</f>
        <v>1</v>
      </c>
      <c r="L49" s="212">
        <f>'PAA-1 3000'!L40</f>
        <v>1</v>
      </c>
      <c r="M49" s="212">
        <f>'PAA-1 3000'!M40</f>
        <v>1</v>
      </c>
      <c r="N49" s="212">
        <f>'PAA-1 3000'!N40</f>
        <v>1</v>
      </c>
      <c r="O49" s="212">
        <f>'PAA-1 3000'!O40</f>
        <v>1</v>
      </c>
      <c r="P49" s="212">
        <f>'PAA-1 3000'!P40</f>
        <v>12</v>
      </c>
      <c r="Q49" s="476">
        <f>'PAA-1 3000'!Q40</f>
        <v>48000</v>
      </c>
    </row>
    <row r="50" spans="1:17">
      <c r="A50" s="222" t="str">
        <f>'PAA-1 3000'!A41</f>
        <v>Arrendamiento de edificios y/o locales para congreso</v>
      </c>
      <c r="B50" s="212" t="str">
        <f>'PAA-1 3000'!B41</f>
        <v>servicio</v>
      </c>
      <c r="C50" s="445">
        <f>'PAA-1 3000'!C41</f>
        <v>4000</v>
      </c>
      <c r="D50" s="212">
        <f>'PAA-1 3000'!D41</f>
        <v>0</v>
      </c>
      <c r="E50" s="212">
        <f>'PAA-1 3000'!E41</f>
        <v>0</v>
      </c>
      <c r="F50" s="212">
        <f>'PAA-1 3000'!F41</f>
        <v>0</v>
      </c>
      <c r="G50" s="212">
        <f>'PAA-1 3000'!G41</f>
        <v>1</v>
      </c>
      <c r="H50" s="212">
        <f>'PAA-1 3000'!H41</f>
        <v>0</v>
      </c>
      <c r="I50" s="212">
        <f>'PAA-1 3000'!I41</f>
        <v>0</v>
      </c>
      <c r="J50" s="212">
        <f>'PAA-1 3000'!J41</f>
        <v>0</v>
      </c>
      <c r="K50" s="212">
        <f>'PAA-1 3000'!K41</f>
        <v>0</v>
      </c>
      <c r="L50" s="212">
        <f>'PAA-1 3000'!L41</f>
        <v>0</v>
      </c>
      <c r="M50" s="212">
        <f>'PAA-1 3000'!M41</f>
        <v>0</v>
      </c>
      <c r="N50" s="212">
        <f>'PAA-1 3000'!N41</f>
        <v>0</v>
      </c>
      <c r="O50" s="212">
        <f>'PAA-1 3000'!O41</f>
        <v>0</v>
      </c>
      <c r="P50" s="212">
        <f>'PAA-1 3000'!P41</f>
        <v>1</v>
      </c>
      <c r="Q50" s="476">
        <f>'PAA-1 3000'!Q41</f>
        <v>4000</v>
      </c>
    </row>
    <row r="51" spans="1:17">
      <c r="A51" s="455"/>
      <c r="B51" s="214"/>
      <c r="C51" s="456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438"/>
    </row>
    <row r="52" spans="1:17">
      <c r="A52" s="455" t="str">
        <f>'PAA-1 3000'!A52</f>
        <v>ARREND. DE MOBILIARIO Y EQ. DE ADMON, EDUC, Y RECREATIVO</v>
      </c>
      <c r="B52" s="214"/>
      <c r="C52" s="456"/>
      <c r="D52" s="214"/>
      <c r="E52" s="214"/>
      <c r="F52" s="214"/>
      <c r="G52" s="214"/>
      <c r="H52" s="214"/>
      <c r="I52" s="214"/>
      <c r="J52" s="214"/>
      <c r="K52" s="214"/>
      <c r="L52" s="214"/>
      <c r="M52" s="214"/>
      <c r="N52" s="214"/>
      <c r="O52" s="214"/>
      <c r="P52" s="214"/>
      <c r="Q52" s="438"/>
    </row>
    <row r="53" spans="1:17">
      <c r="A53" s="340" t="str">
        <f>'PAA-1 3000'!A55</f>
        <v>Arrendamiento de equipo de fotocopiado (Centro de computo)</v>
      </c>
      <c r="B53" s="212" t="str">
        <f>'PAA-1 3000'!B55</f>
        <v>servicio</v>
      </c>
      <c r="C53" s="432">
        <f>'PAA-1 3000'!C55</f>
        <v>1200</v>
      </c>
      <c r="D53" s="212">
        <f>'PAA-1 3000'!D55</f>
        <v>1</v>
      </c>
      <c r="E53" s="212">
        <f>'PAA-1 3000'!E55</f>
        <v>1</v>
      </c>
      <c r="F53" s="212">
        <f>'PAA-1 3000'!F55</f>
        <v>1</v>
      </c>
      <c r="G53" s="212">
        <f>'PAA-1 3000'!G55</f>
        <v>1</v>
      </c>
      <c r="H53" s="212">
        <f>'PAA-1 3000'!H55</f>
        <v>1</v>
      </c>
      <c r="I53" s="212">
        <f>'PAA-1 3000'!I55</f>
        <v>1</v>
      </c>
      <c r="J53" s="212">
        <f>'PAA-1 3000'!J55</f>
        <v>1</v>
      </c>
      <c r="K53" s="212">
        <f>'PAA-1 3000'!K55</f>
        <v>1</v>
      </c>
      <c r="L53" s="212">
        <f>'PAA-1 3000'!L55</f>
        <v>1</v>
      </c>
      <c r="M53" s="212">
        <f>'PAA-1 3000'!M55</f>
        <v>1</v>
      </c>
      <c r="N53" s="212">
        <f>'PAA-1 3000'!N55</f>
        <v>1</v>
      </c>
      <c r="O53" s="212">
        <f>'PAA-1 3000'!O55</f>
        <v>1</v>
      </c>
      <c r="P53" s="212">
        <f>'PAA-1 3000'!P55</f>
        <v>12</v>
      </c>
      <c r="Q53" s="477">
        <f>'PAA-1 3000'!Q55</f>
        <v>14400</v>
      </c>
    </row>
    <row r="54" spans="1:17">
      <c r="A54" s="455"/>
      <c r="B54" s="214"/>
      <c r="C54" s="433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438"/>
    </row>
    <row r="55" spans="1:17">
      <c r="A55" s="455" t="str">
        <f>'PAA-1 3000'!A56</f>
        <v>ARRENDAMIENTO DE EQUIPO DE TRANSPORTE PARA SERVICIOS ADMVOS</v>
      </c>
      <c r="B55" s="214"/>
      <c r="C55" s="457"/>
      <c r="D55" s="214"/>
      <c r="E55" s="214"/>
      <c r="F55" s="214"/>
      <c r="G55" s="214"/>
      <c r="H55" s="214"/>
      <c r="I55" s="214"/>
      <c r="J55" s="214"/>
      <c r="K55" s="214"/>
      <c r="L55" s="214"/>
      <c r="M55" s="214"/>
      <c r="N55" s="214"/>
      <c r="O55" s="214"/>
      <c r="P55" s="214"/>
      <c r="Q55" s="438"/>
    </row>
    <row r="56" spans="1:17">
      <c r="A56" s="482" t="str">
        <f>'PAA-1 3000'!A59</f>
        <v>Arrendamiento de transporte para práctica y visita a empresas</v>
      </c>
      <c r="B56" s="212" t="str">
        <f>'PAA-1 3000'!B59</f>
        <v>servicios</v>
      </c>
      <c r="C56" s="432">
        <f>'PAA-1 3000'!C59</f>
        <v>6187.5</v>
      </c>
      <c r="D56" s="212">
        <f>'PAA-1 3000'!D59</f>
        <v>0</v>
      </c>
      <c r="E56" s="212">
        <f>'PAA-1 3000'!E59</f>
        <v>0</v>
      </c>
      <c r="F56" s="212">
        <f>'PAA-1 3000'!F59</f>
        <v>0</v>
      </c>
      <c r="G56" s="212">
        <f>'PAA-1 3000'!G59</f>
        <v>0</v>
      </c>
      <c r="H56" s="212">
        <f>'PAA-1 3000'!H59</f>
        <v>10</v>
      </c>
      <c r="I56" s="212">
        <f>'PAA-1 3000'!I59</f>
        <v>0</v>
      </c>
      <c r="J56" s="212">
        <f>'PAA-1 3000'!J59</f>
        <v>0</v>
      </c>
      <c r="K56" s="212">
        <f>'PAA-1 3000'!K59</f>
        <v>0</v>
      </c>
      <c r="L56" s="212">
        <f>'PAA-1 3000'!L59</f>
        <v>0</v>
      </c>
      <c r="M56" s="212">
        <f>'PAA-1 3000'!M59</f>
        <v>6</v>
      </c>
      <c r="N56" s="212">
        <f>'PAA-1 3000'!N59</f>
        <v>4</v>
      </c>
      <c r="O56" s="212">
        <f>'PAA-1 3000'!O59</f>
        <v>0</v>
      </c>
      <c r="P56" s="212">
        <f>'PAA-1 3000'!P59</f>
        <v>20</v>
      </c>
      <c r="Q56" s="478">
        <f>'PAA-1 3000'!Q59</f>
        <v>123750</v>
      </c>
    </row>
    <row r="57" spans="1:17">
      <c r="A57" s="482" t="str">
        <f>'PAA-1 3000'!A60</f>
        <v>Renta de transporte para visitas y practicas industriales</v>
      </c>
      <c r="B57" s="212" t="str">
        <f>'PAA-1 3000'!B60</f>
        <v>servicios</v>
      </c>
      <c r="C57" s="432">
        <f>'PAA-1 3000'!C60</f>
        <v>10312.5</v>
      </c>
      <c r="D57" s="212">
        <f>'PAA-1 3000'!D60</f>
        <v>0</v>
      </c>
      <c r="E57" s="212">
        <f>'PAA-1 3000'!E60</f>
        <v>0</v>
      </c>
      <c r="F57" s="212">
        <f>'PAA-1 3000'!F60</f>
        <v>0</v>
      </c>
      <c r="G57" s="212">
        <f>'PAA-1 3000'!G60</f>
        <v>0</v>
      </c>
      <c r="H57" s="212">
        <f>'PAA-1 3000'!H60</f>
        <v>6</v>
      </c>
      <c r="I57" s="212">
        <f>'PAA-1 3000'!I60</f>
        <v>0</v>
      </c>
      <c r="J57" s="212">
        <f>'PAA-1 3000'!J60</f>
        <v>0</v>
      </c>
      <c r="K57" s="212">
        <f>'PAA-1 3000'!K60</f>
        <v>0</v>
      </c>
      <c r="L57" s="212">
        <f>'PAA-1 3000'!L60</f>
        <v>0</v>
      </c>
      <c r="M57" s="212">
        <f>'PAA-1 3000'!M60</f>
        <v>3</v>
      </c>
      <c r="N57" s="212">
        <f>'PAA-1 3000'!N60</f>
        <v>3</v>
      </c>
      <c r="O57" s="212">
        <f>'PAA-1 3000'!O60</f>
        <v>0</v>
      </c>
      <c r="P57" s="212">
        <f>'PAA-1 3000'!P60</f>
        <v>12</v>
      </c>
      <c r="Q57" s="478">
        <f>'PAA-1 3000'!Q60</f>
        <v>123750</v>
      </c>
    </row>
    <row r="58" spans="1:17">
      <c r="A58" s="229"/>
      <c r="B58" s="214"/>
      <c r="C58" s="451"/>
      <c r="D58" s="214"/>
      <c r="E58" s="214"/>
      <c r="F58" s="214"/>
      <c r="G58" s="214"/>
      <c r="H58" s="214"/>
      <c r="I58" s="214"/>
      <c r="J58" s="214"/>
      <c r="K58" s="214"/>
      <c r="L58" s="214"/>
      <c r="M58" s="214"/>
      <c r="N58" s="214"/>
      <c r="O58" s="214"/>
      <c r="P58" s="212"/>
      <c r="Q58" s="217"/>
    </row>
    <row r="59" spans="1:17">
      <c r="A59" s="461" t="str">
        <f>'PAA-1 3000'!A61</f>
        <v>ASESORIAS ASOCIADAS A CONVENIOS O ACUERDOS</v>
      </c>
      <c r="B59" s="214"/>
      <c r="C59" s="451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2"/>
      <c r="Q59" s="217"/>
    </row>
    <row r="60" spans="1:17">
      <c r="A60" s="460" t="str">
        <f>'PAA-1 3000'!A63</f>
        <v xml:space="preserve">Asesorias Asociadas a Convenios o Acuerdos </v>
      </c>
      <c r="B60" s="214" t="str">
        <f>'PAA-1 3000'!B63</f>
        <v>Servicio</v>
      </c>
      <c r="C60" s="300">
        <f>'PAA-1 3000'!C63</f>
        <v>210000</v>
      </c>
      <c r="D60" s="224">
        <f>'PAA-1 3000'!D63</f>
        <v>0</v>
      </c>
      <c r="E60" s="224">
        <f>'PAA-1 3000'!E63</f>
        <v>1</v>
      </c>
      <c r="F60" s="224">
        <f>'PAA-1 3000'!F63</f>
        <v>0</v>
      </c>
      <c r="G60" s="224">
        <f>'PAA-1 3000'!G63</f>
        <v>0</v>
      </c>
      <c r="H60" s="224">
        <f>'PAA-1 3000'!H63</f>
        <v>0</v>
      </c>
      <c r="I60" s="224">
        <f>'PAA-1 3000'!I63</f>
        <v>0</v>
      </c>
      <c r="J60" s="224">
        <f>'PAA-1 3000'!J63</f>
        <v>0</v>
      </c>
      <c r="K60" s="224">
        <f>'PAA-1 3000'!K63</f>
        <v>0</v>
      </c>
      <c r="L60" s="224">
        <f>'PAA-1 3000'!L63</f>
        <v>0</v>
      </c>
      <c r="M60" s="224">
        <f>'PAA-1 3000'!M63</f>
        <v>0</v>
      </c>
      <c r="N60" s="224">
        <f>'PAA-1 3000'!N63</f>
        <v>0</v>
      </c>
      <c r="O60" s="224">
        <f>'PAA-1 3000'!O63</f>
        <v>0</v>
      </c>
      <c r="P60" s="224">
        <f>'PAA-1 3000'!P63</f>
        <v>1</v>
      </c>
      <c r="Q60" s="217">
        <f>'PAA-1 3000'!Q63</f>
        <v>210000</v>
      </c>
    </row>
    <row r="61" spans="1:17">
      <c r="A61" s="230"/>
      <c r="B61" s="224"/>
      <c r="C61" s="300"/>
      <c r="D61" s="224"/>
      <c r="E61" s="224"/>
      <c r="F61" s="224"/>
      <c r="G61" s="224"/>
      <c r="H61" s="224"/>
      <c r="I61" s="224"/>
      <c r="J61" s="224"/>
      <c r="K61" s="224"/>
      <c r="L61" s="224"/>
      <c r="M61" s="224"/>
      <c r="N61" s="224"/>
      <c r="O61" s="224"/>
      <c r="P61" s="224"/>
      <c r="Q61" s="225"/>
    </row>
    <row r="62" spans="1:17">
      <c r="A62" s="479" t="str">
        <f>'PAA-1 3000'!A74</f>
        <v>SEGURO DE BIENES PATRIMONIALES</v>
      </c>
      <c r="B62" s="214"/>
      <c r="C62" s="433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25"/>
    </row>
    <row r="63" spans="1:17">
      <c r="A63" s="230" t="str">
        <f>'PAA-1 3000'!A75</f>
        <v>Seguros de bienes patrimoniales</v>
      </c>
      <c r="B63" s="214" t="str">
        <f>'PAA-1 3000'!B75</f>
        <v>servicios</v>
      </c>
      <c r="C63" s="433">
        <f>'PAA-1 3000'!C75</f>
        <v>8250</v>
      </c>
      <c r="D63" s="214">
        <f>'PAA-1 3000'!D75</f>
        <v>0</v>
      </c>
      <c r="E63" s="214">
        <f>'PAA-1 3000'!E75</f>
        <v>0</v>
      </c>
      <c r="F63" s="214">
        <f>'PAA-1 3000'!F75</f>
        <v>0</v>
      </c>
      <c r="G63" s="214">
        <f>'PAA-1 3000'!G75</f>
        <v>0</v>
      </c>
      <c r="H63" s="214">
        <f>'PAA-1 3000'!H75</f>
        <v>0</v>
      </c>
      <c r="I63" s="214">
        <f>'PAA-1 3000'!I75</f>
        <v>0</v>
      </c>
      <c r="J63" s="214">
        <f>'PAA-1 3000'!J75</f>
        <v>0</v>
      </c>
      <c r="K63" s="214">
        <f>'PAA-1 3000'!K75</f>
        <v>0</v>
      </c>
      <c r="L63" s="214">
        <f>'PAA-1 3000'!L75</f>
        <v>0</v>
      </c>
      <c r="M63" s="214">
        <f>'PAA-1 3000'!M75</f>
        <v>0</v>
      </c>
      <c r="N63" s="214">
        <f>'PAA-1 3000'!N75</f>
        <v>0</v>
      </c>
      <c r="O63" s="214">
        <f>'PAA-1 3000'!O75</f>
        <v>1</v>
      </c>
      <c r="P63" s="214">
        <f>'PAA-1 3000'!P75</f>
        <v>1</v>
      </c>
      <c r="Q63" s="217">
        <f>'PAA-1 3000'!Q75</f>
        <v>8250</v>
      </c>
    </row>
    <row r="64" spans="1:17">
      <c r="A64" s="230"/>
      <c r="B64" s="224"/>
      <c r="C64" s="300"/>
      <c r="D64" s="224"/>
      <c r="E64" s="224"/>
      <c r="F64" s="224"/>
      <c r="G64" s="224"/>
      <c r="H64" s="224"/>
      <c r="I64" s="224"/>
      <c r="J64" s="224"/>
      <c r="K64" s="224"/>
      <c r="L64" s="224"/>
      <c r="M64" s="224"/>
      <c r="N64" s="224"/>
      <c r="O64" s="224"/>
      <c r="P64" s="224"/>
      <c r="Q64" s="225"/>
    </row>
    <row r="65" spans="1:17">
      <c r="A65" s="479" t="str">
        <f>'PAA-1 3000'!A82</f>
        <v>Fumigacion</v>
      </c>
      <c r="B65" s="224"/>
      <c r="C65" s="300"/>
      <c r="D65" s="224"/>
      <c r="E65" s="224"/>
      <c r="F65" s="224"/>
      <c r="G65" s="224"/>
      <c r="H65" s="224"/>
      <c r="I65" s="224"/>
      <c r="J65" s="224"/>
      <c r="K65" s="224"/>
      <c r="L65" s="224"/>
      <c r="M65" s="224"/>
      <c r="N65" s="224"/>
      <c r="O65" s="224"/>
      <c r="P65" s="224"/>
      <c r="Q65" s="225"/>
    </row>
    <row r="66" spans="1:17">
      <c r="A66" s="230" t="str">
        <f>'PAA-1 3000'!A83</f>
        <v>Fumigacion en Oficinas Adminstrativas, Laboratorio y Centro d computo</v>
      </c>
      <c r="B66" s="214" t="str">
        <f>'PAA-1 3000'!B83</f>
        <v>servicio</v>
      </c>
      <c r="C66" s="433">
        <f>'PAA-1 3000'!C83</f>
        <v>5000</v>
      </c>
      <c r="D66" s="214">
        <f>'PAA-1 3000'!D83</f>
        <v>0</v>
      </c>
      <c r="E66" s="214">
        <f>'PAA-1 3000'!E83</f>
        <v>0</v>
      </c>
      <c r="F66" s="214">
        <f>'PAA-1 3000'!F83</f>
        <v>0</v>
      </c>
      <c r="G66" s="214">
        <f>'PAA-1 3000'!G83</f>
        <v>0</v>
      </c>
      <c r="H66" s="214">
        <f>'PAA-1 3000'!H83</f>
        <v>0</v>
      </c>
      <c r="I66" s="214">
        <f>'PAA-1 3000'!I83</f>
        <v>0</v>
      </c>
      <c r="J66" s="214">
        <f>'PAA-1 3000'!J83</f>
        <v>0</v>
      </c>
      <c r="K66" s="214">
        <f>'PAA-1 3000'!K83</f>
        <v>1</v>
      </c>
      <c r="L66" s="214">
        <f>'PAA-1 3000'!L83</f>
        <v>0</v>
      </c>
      <c r="M66" s="214">
        <f>'PAA-1 3000'!M83</f>
        <v>0</v>
      </c>
      <c r="N66" s="214">
        <f>'PAA-1 3000'!N83</f>
        <v>0</v>
      </c>
      <c r="O66" s="214">
        <f>'PAA-1 3000'!O83</f>
        <v>0</v>
      </c>
      <c r="P66" s="214">
        <f>'PAA-1 3000'!P83</f>
        <v>1</v>
      </c>
      <c r="Q66" s="217">
        <f>'PAA-1 3000'!Q83</f>
        <v>5000</v>
      </c>
    </row>
    <row r="67" spans="1:17">
      <c r="A67" s="230" t="str">
        <f>'PAA-1 3000'!A84</f>
        <v xml:space="preserve">Fumigacion en Instalaciones para clases de alumnos </v>
      </c>
      <c r="B67" s="214" t="str">
        <f>'PAA-1 3000'!B84</f>
        <v>servicio</v>
      </c>
      <c r="C67" s="433">
        <f>'PAA-1 3000'!C84</f>
        <v>20000</v>
      </c>
      <c r="D67" s="214">
        <f>'PAA-1 3000'!D84</f>
        <v>0</v>
      </c>
      <c r="E67" s="214">
        <f>'PAA-1 3000'!E84</f>
        <v>0</v>
      </c>
      <c r="F67" s="214">
        <f>'PAA-1 3000'!F84</f>
        <v>0</v>
      </c>
      <c r="G67" s="214">
        <f>'PAA-1 3000'!G84</f>
        <v>0</v>
      </c>
      <c r="H67" s="214">
        <f>'PAA-1 3000'!H84</f>
        <v>0</v>
      </c>
      <c r="I67" s="214">
        <f>'PAA-1 3000'!I84</f>
        <v>0</v>
      </c>
      <c r="J67" s="214">
        <f>'PAA-1 3000'!J84</f>
        <v>0</v>
      </c>
      <c r="K67" s="214">
        <f>'PAA-1 3000'!K84</f>
        <v>1</v>
      </c>
      <c r="L67" s="214">
        <f>'PAA-1 3000'!L84</f>
        <v>0</v>
      </c>
      <c r="M67" s="214">
        <f>'PAA-1 3000'!M84</f>
        <v>0</v>
      </c>
      <c r="N67" s="214">
        <f>'PAA-1 3000'!N84</f>
        <v>0</v>
      </c>
      <c r="O67" s="214">
        <f>'PAA-1 3000'!O84</f>
        <v>0</v>
      </c>
      <c r="P67" s="214">
        <f>'PAA-1 3000'!P84</f>
        <v>1</v>
      </c>
      <c r="Q67" s="217">
        <f>'PAA-1 3000'!Q84</f>
        <v>20000</v>
      </c>
    </row>
    <row r="68" spans="1:17">
      <c r="A68" s="230"/>
      <c r="B68" s="214"/>
      <c r="C68" s="433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214"/>
      <c r="Q68" s="217"/>
    </row>
    <row r="69" spans="1:17">
      <c r="A69" s="479" t="str">
        <f>'PAA-1 5000'!A13</f>
        <v>BIENES INFORMÁTICOS</v>
      </c>
      <c r="B69" s="214"/>
      <c r="C69" s="433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214"/>
      <c r="Q69" s="217"/>
    </row>
    <row r="70" spans="1:17">
      <c r="A70" s="230" t="str">
        <f>'PAA-1 5000'!A14</f>
        <v>Equipo de computo</v>
      </c>
      <c r="B70" s="214" t="str">
        <f>'PAA-1 5000'!B14</f>
        <v xml:space="preserve">Piezas </v>
      </c>
      <c r="C70" s="300">
        <f>'PAA-1 5000'!C14</f>
        <v>7000</v>
      </c>
      <c r="D70" s="215">
        <f>'PAA-1 5000'!D14</f>
        <v>0</v>
      </c>
      <c r="E70" s="214">
        <f>'PAA-1 5000'!E14</f>
        <v>0</v>
      </c>
      <c r="F70" s="214">
        <f>'PAA-1 5000'!F14</f>
        <v>10</v>
      </c>
      <c r="G70" s="214">
        <f>'PAA-1 5000'!G14</f>
        <v>0</v>
      </c>
      <c r="H70" s="214">
        <f>'PAA-1 5000'!H14</f>
        <v>0</v>
      </c>
      <c r="I70" s="214">
        <f>'PAA-1 5000'!I14</f>
        <v>0</v>
      </c>
      <c r="J70" s="214">
        <f>'PAA-1 5000'!J14</f>
        <v>0</v>
      </c>
      <c r="K70" s="214">
        <f>'PAA-1 5000'!K14</f>
        <v>0</v>
      </c>
      <c r="L70" s="214">
        <f>'PAA-1 5000'!L14</f>
        <v>0</v>
      </c>
      <c r="M70" s="214">
        <f>'PAA-1 5000'!M14</f>
        <v>0</v>
      </c>
      <c r="N70" s="214">
        <f>'PAA-1 5000'!N14</f>
        <v>0</v>
      </c>
      <c r="O70" s="214">
        <f>'PAA-1 5000'!O14</f>
        <v>0</v>
      </c>
      <c r="P70" s="214">
        <f>'PAA-1 5000'!P14</f>
        <v>10</v>
      </c>
      <c r="Q70" s="438">
        <f>'PAA-1 5000'!Q14</f>
        <v>70000</v>
      </c>
    </row>
    <row r="71" spans="1:17">
      <c r="A71" s="230"/>
      <c r="B71" s="224"/>
      <c r="C71" s="300"/>
      <c r="D71" s="469"/>
      <c r="E71" s="468"/>
      <c r="F71" s="468"/>
      <c r="G71" s="468"/>
      <c r="H71" s="468"/>
      <c r="I71" s="468"/>
      <c r="J71" s="468"/>
      <c r="K71" s="468"/>
      <c r="L71" s="468"/>
      <c r="M71" s="468"/>
      <c r="N71" s="468"/>
      <c r="O71" s="468"/>
      <c r="P71" s="468"/>
      <c r="Q71" s="438"/>
    </row>
    <row r="72" spans="1:17" ht="12" thickBot="1">
      <c r="A72" s="231" t="s">
        <v>39</v>
      </c>
      <c r="B72" s="232"/>
      <c r="C72" s="454"/>
      <c r="D72" s="470">
        <f>SUM(D11:D70)</f>
        <v>255</v>
      </c>
      <c r="E72" s="480">
        <f t="shared" ref="E72:P72" si="0">SUM(E11:E70)</f>
        <v>61</v>
      </c>
      <c r="F72" s="480">
        <f t="shared" si="0"/>
        <v>13</v>
      </c>
      <c r="G72" s="480">
        <f t="shared" si="0"/>
        <v>880</v>
      </c>
      <c r="H72" s="480">
        <f t="shared" si="0"/>
        <v>19</v>
      </c>
      <c r="I72" s="480">
        <f t="shared" si="0"/>
        <v>3</v>
      </c>
      <c r="J72" s="480">
        <f t="shared" si="0"/>
        <v>257</v>
      </c>
      <c r="K72" s="480">
        <f t="shared" si="0"/>
        <v>5</v>
      </c>
      <c r="L72" s="480">
        <f t="shared" si="0"/>
        <v>3</v>
      </c>
      <c r="M72" s="480">
        <f t="shared" si="0"/>
        <v>12</v>
      </c>
      <c r="N72" s="480">
        <f t="shared" si="0"/>
        <v>10</v>
      </c>
      <c r="O72" s="480">
        <f t="shared" si="0"/>
        <v>4</v>
      </c>
      <c r="P72" s="480">
        <f t="shared" si="0"/>
        <v>1522</v>
      </c>
      <c r="Q72" s="471">
        <f>SUM(Q11:Q70)</f>
        <v>1177790</v>
      </c>
    </row>
    <row r="74" spans="1:17">
      <c r="Q74" s="481"/>
    </row>
    <row r="75" spans="1:17">
      <c r="Q75" s="203"/>
    </row>
    <row r="76" spans="1:17">
      <c r="Q76" s="403"/>
    </row>
  </sheetData>
  <mergeCells count="10">
    <mergeCell ref="A8:A9"/>
    <mergeCell ref="D8:O8"/>
    <mergeCell ref="P8:Q8"/>
    <mergeCell ref="A1:Q1"/>
    <mergeCell ref="A2:Q2"/>
    <mergeCell ref="A3:Q3"/>
    <mergeCell ref="B6:E6"/>
    <mergeCell ref="F6:K6"/>
    <mergeCell ref="L6:N6"/>
    <mergeCell ref="L5:N5"/>
  </mergeCells>
  <pageMargins left="0.31496062992125984" right="0.31496062992125984" top="0.74803149606299213" bottom="0.74803149606299213" header="0.31496062992125984" footer="0.31496062992125984"/>
  <pageSetup scale="85" orientation="landscape" horizontalDpi="4294967293" verticalDpi="4294967293" r:id="rId1"/>
  <headerFooter>
    <oddFooter>&amp;L&amp;8Elaboro:
L.C. Marina Aurora Amezcua Guzmán
Jefe de Recursos Materiales y Servicios Generales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PAA-1 2000</vt:lpstr>
      <vt:lpstr>PAA-1 3000</vt:lpstr>
      <vt:lpstr>PAA-1 5000</vt:lpstr>
      <vt:lpstr>PAA2</vt:lpstr>
      <vt:lpstr>PAA3</vt:lpstr>
      <vt:lpstr>PAA5</vt:lpstr>
      <vt:lpstr>PAA-2</vt:lpstr>
      <vt:lpstr>PAA-3</vt:lpstr>
      <vt:lpstr>IP</vt:lpstr>
      <vt:lpstr>'PAA-1 2000'!Títulos_a_imprimir</vt:lpstr>
      <vt:lpstr>'PAA-1 3000'!Títulos_a_imprimir</vt:lpstr>
      <vt:lpstr>'PAA-1 5000'!Títulos_a_imprimir</vt:lpstr>
      <vt:lpstr>'PAA2'!Títulos_a_imprimir</vt:lpstr>
      <vt:lpstr>'PAA3'!Títulos_a_imprimir</vt:lpstr>
    </vt:vector>
  </TitlesOfParts>
  <Company>BlueDeep 2010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 2010</dc:creator>
  <cp:lastModifiedBy>Coordinacion IIA</cp:lastModifiedBy>
  <cp:lastPrinted>2014-01-22T15:55:35Z</cp:lastPrinted>
  <dcterms:created xsi:type="dcterms:W3CDTF">2011-11-11T20:36:16Z</dcterms:created>
  <dcterms:modified xsi:type="dcterms:W3CDTF">2014-02-13T17:30:05Z</dcterms:modified>
</cp:coreProperties>
</file>